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ivotTables/pivotTable1.xml" ContentType="application/vnd.openxmlformats-officedocument.spreadsheetml.pivotTable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ivotTables/pivotTable2.xml" ContentType="application/vnd.openxmlformats-officedocument.spreadsheetml.pivotTab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pivotTables/pivotTable3.xml" ContentType="application/vnd.openxmlformats-officedocument.spreadsheetml.pivotTab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Naveen Mishra\Desktop\"/>
    </mc:Choice>
  </mc:AlternateContent>
  <xr:revisionPtr revIDLastSave="0" documentId="13_ncr:1_{70985354-4C26-4DB1-BDDA-1720CA4C4C16}" xr6:coauthVersionLast="47" xr6:coauthVersionMax="47" xr10:uidLastSave="{00000000-0000-0000-0000-000000000000}"/>
  <bookViews>
    <workbookView xWindow="-108" yWindow="-108" windowWidth="23256" windowHeight="12456" tabRatio="891" firstSheet="11" activeTab="19" xr2:uid="{00000000-000D-0000-FFFF-FFFF00000000}"/>
  </bookViews>
  <sheets>
    <sheet name="Index" sheetId="1" r:id="rId1"/>
    <sheet name="Varience Analysis" sheetId="2" r:id="rId2"/>
    <sheet name="Jio Chart" sheetId="3" r:id="rId3"/>
    <sheet name="Employee Sheet" sheetId="4" r:id="rId4"/>
    <sheet name="Sorting" sheetId="5" r:id="rId5"/>
    <sheet name="Formula" sheetId="6" r:id="rId6"/>
    <sheet name="Sumif Function" sheetId="7" r:id="rId7"/>
    <sheet name="COUNTIF" sheetId="8" r:id="rId8"/>
    <sheet name="TRIM" sheetId="9" r:id="rId9"/>
    <sheet name="Sparkline" sheetId="10" r:id="rId10"/>
    <sheet name="DATE Function" sheetId="11" r:id="rId11"/>
    <sheet name="Concatenate" sheetId="12" r:id="rId12"/>
    <sheet name=" CELL REFERENCES" sheetId="13" r:id="rId13"/>
    <sheet name="Exact" sheetId="14" r:id="rId14"/>
    <sheet name="Text-To-Columns" sheetId="15" r:id="rId15"/>
    <sheet name=" IF Functions &amp; AND OR Tests" sheetId="16" r:id="rId16"/>
    <sheet name="Vlookup" sheetId="17" r:id="rId17"/>
    <sheet name="Sales Data" sheetId="18" r:id="rId18"/>
    <sheet name="Pivot Table 2" sheetId="19" r:id="rId19"/>
    <sheet name="Pivot Table 1" sheetId="20" r:id="rId20"/>
    <sheet name="Data Validation" sheetId="21" r:id="rId21"/>
  </sheets>
  <definedNames>
    <definedName name="_xlnm._FilterDatabase" localSheetId="7" hidden="1">COUNTIF!$A$1:$E$26</definedName>
  </definedNames>
  <calcPr calcId="191029"/>
  <pivotCaches>
    <pivotCache cacheId="5" r:id="rId22"/>
    <pivotCache cacheId="10" r:id="rId2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1" l="1"/>
  <c r="C42" i="16"/>
  <c r="C43" i="16" s="1"/>
  <c r="C44" i="16" s="1"/>
  <c r="C41" i="16"/>
  <c r="C49" i="16" s="1"/>
  <c r="C40" i="16"/>
  <c r="C39" i="16"/>
  <c r="C38" i="16"/>
  <c r="C29" i="16"/>
  <c r="C30" i="16" s="1"/>
  <c r="C31" i="16" s="1"/>
  <c r="C32" i="16" s="1"/>
  <c r="C33" i="16" s="1"/>
  <c r="C34" i="16" s="1"/>
  <c r="C35" i="16" s="1"/>
  <c r="C36" i="16" s="1"/>
  <c r="C37" i="16" s="1"/>
  <c r="C28" i="16"/>
  <c r="C24" i="16"/>
  <c r="C25" i="16" s="1"/>
  <c r="AC14" i="16"/>
  <c r="AB14" i="16"/>
  <c r="AC13" i="16"/>
  <c r="AB13" i="16"/>
  <c r="AC12" i="16"/>
  <c r="AB12" i="16"/>
  <c r="AN11" i="16"/>
  <c r="AC11" i="16"/>
  <c r="AB11" i="16"/>
  <c r="AN10" i="16"/>
  <c r="AC10" i="16"/>
  <c r="AB10" i="16"/>
  <c r="E10" i="16"/>
  <c r="AN9" i="16"/>
  <c r="AC9" i="16"/>
  <c r="AB9" i="16"/>
  <c r="AN8" i="16"/>
  <c r="AC8" i="16"/>
  <c r="AB8" i="16"/>
  <c r="V8" i="16"/>
  <c r="AN7" i="16"/>
  <c r="AN6" i="16"/>
  <c r="V3" i="16"/>
  <c r="F41" i="13"/>
  <c r="E41" i="13"/>
  <c r="D41" i="13"/>
  <c r="F40" i="13"/>
  <c r="E40" i="13"/>
  <c r="D40" i="13"/>
  <c r="F39" i="13"/>
  <c r="E39" i="13"/>
  <c r="D39" i="13"/>
  <c r="F38" i="13"/>
  <c r="E38" i="13"/>
  <c r="D38" i="13"/>
  <c r="F37" i="13"/>
  <c r="E37" i="13"/>
  <c r="D37" i="13"/>
  <c r="F36" i="13"/>
  <c r="E36" i="13"/>
  <c r="D36" i="13"/>
  <c r="F35" i="13"/>
  <c r="E35" i="13"/>
  <c r="D35" i="13"/>
  <c r="F34" i="13"/>
  <c r="E34" i="13"/>
  <c r="D34" i="13"/>
  <c r="F33" i="13"/>
  <c r="E33" i="13"/>
  <c r="D33" i="13"/>
  <c r="G13" i="13"/>
  <c r="F13" i="13"/>
  <c r="E13" i="13"/>
  <c r="D13" i="13"/>
  <c r="C13" i="13"/>
  <c r="B13" i="13"/>
  <c r="C9" i="13"/>
  <c r="C8" i="13"/>
  <c r="C7" i="13"/>
  <c r="C6" i="13"/>
  <c r="C5" i="13"/>
  <c r="C4" i="13"/>
  <c r="F23" i="10"/>
  <c r="F22" i="10"/>
  <c r="F21" i="10"/>
  <c r="F20" i="10"/>
  <c r="Q16" i="10"/>
  <c r="Q15" i="10"/>
  <c r="Q14" i="10"/>
  <c r="K14" i="10"/>
  <c r="J14" i="10"/>
  <c r="I14" i="10"/>
  <c r="H14" i="10"/>
  <c r="G14" i="10"/>
  <c r="F14" i="10"/>
  <c r="E14" i="10"/>
  <c r="D14" i="10"/>
  <c r="C14" i="10"/>
  <c r="B14" i="10"/>
  <c r="Q13" i="10"/>
  <c r="K13" i="10"/>
  <c r="J13" i="10"/>
  <c r="I13" i="10"/>
  <c r="H13" i="10"/>
  <c r="G13" i="10"/>
  <c r="F13" i="10"/>
  <c r="E13" i="10"/>
  <c r="D13" i="10"/>
  <c r="C13" i="10"/>
  <c r="B13" i="10"/>
  <c r="Q12" i="10"/>
  <c r="K12" i="10"/>
  <c r="J12" i="10"/>
  <c r="I12" i="10"/>
  <c r="H12" i="10"/>
  <c r="G12" i="10"/>
  <c r="F12" i="10"/>
  <c r="E12" i="10"/>
  <c r="D12" i="10"/>
  <c r="C12" i="10"/>
  <c r="B12" i="10"/>
  <c r="Q11" i="10"/>
  <c r="K11" i="10"/>
  <c r="J11" i="10"/>
  <c r="I11" i="10"/>
  <c r="H11" i="10"/>
  <c r="G11" i="10"/>
  <c r="F11" i="10"/>
  <c r="E11" i="10"/>
  <c r="D11" i="10"/>
  <c r="C11" i="10"/>
  <c r="B11" i="10"/>
  <c r="Q10" i="10"/>
  <c r="K10" i="10"/>
  <c r="J10" i="10"/>
  <c r="I10" i="10"/>
  <c r="H10" i="10"/>
  <c r="G10" i="10"/>
  <c r="F10" i="10"/>
  <c r="E10" i="10"/>
  <c r="D10" i="10"/>
  <c r="C10" i="10"/>
  <c r="B10" i="10"/>
  <c r="Q9" i="10"/>
  <c r="K9" i="10"/>
  <c r="J9" i="10"/>
  <c r="I9" i="10"/>
  <c r="H9" i="10"/>
  <c r="G9" i="10"/>
  <c r="F9" i="10"/>
  <c r="E9" i="10"/>
  <c r="D9" i="10"/>
  <c r="C9" i="10"/>
  <c r="B9" i="10"/>
  <c r="Q8" i="10"/>
  <c r="K8" i="10"/>
  <c r="J8" i="10"/>
  <c r="I8" i="10"/>
  <c r="H8" i="10"/>
  <c r="G8" i="10"/>
  <c r="F8" i="10"/>
  <c r="E8" i="10"/>
  <c r="D8" i="10"/>
  <c r="C8" i="10"/>
  <c r="B8" i="10"/>
  <c r="Q7" i="10"/>
  <c r="K7" i="10"/>
  <c r="J7" i="10"/>
  <c r="I7" i="10"/>
  <c r="H7" i="10"/>
  <c r="G7" i="10"/>
  <c r="F7" i="10"/>
  <c r="E7" i="10"/>
  <c r="D7" i="10"/>
  <c r="C7" i="10"/>
  <c r="B7" i="10"/>
  <c r="Q6" i="10"/>
  <c r="K6" i="10"/>
  <c r="J6" i="10"/>
  <c r="I6" i="10"/>
  <c r="H6" i="10"/>
  <c r="G6" i="10"/>
  <c r="F6" i="10"/>
  <c r="E6" i="10"/>
  <c r="D6" i="10"/>
  <c r="C6" i="10"/>
  <c r="B6" i="10"/>
  <c r="Q5" i="10"/>
  <c r="K5" i="10"/>
  <c r="J5" i="10"/>
  <c r="I5" i="10"/>
  <c r="H5" i="10"/>
  <c r="G5" i="10"/>
  <c r="F5" i="10"/>
  <c r="E5" i="10"/>
  <c r="D5" i="10"/>
  <c r="C5" i="10"/>
  <c r="B5" i="10"/>
  <c r="Q4" i="10"/>
  <c r="K4" i="10"/>
  <c r="J4" i="10"/>
  <c r="I4" i="10"/>
  <c r="H4" i="10"/>
  <c r="G4" i="10"/>
  <c r="F4" i="10"/>
  <c r="E4" i="10"/>
  <c r="D4" i="10"/>
  <c r="C4" i="10"/>
  <c r="B4" i="10"/>
  <c r="K3" i="10"/>
  <c r="J3" i="10"/>
  <c r="I3" i="10"/>
  <c r="H3" i="10"/>
  <c r="G3" i="10"/>
  <c r="F3" i="10"/>
  <c r="E3" i="10"/>
  <c r="D3" i="10"/>
  <c r="C3" i="10"/>
  <c r="B3" i="10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H2" i="7" a="1"/>
  <c r="H4" i="7" s="1"/>
  <c r="I4" i="7" s="1"/>
  <c r="N11" i="4"/>
  <c r="M11" i="4"/>
  <c r="L11" i="4"/>
  <c r="K11" i="4"/>
  <c r="J11" i="4"/>
  <c r="I11" i="4"/>
  <c r="N10" i="4"/>
  <c r="M10" i="4"/>
  <c r="L10" i="4"/>
  <c r="K10" i="4"/>
  <c r="J10" i="4"/>
  <c r="I10" i="4"/>
  <c r="N9" i="4"/>
  <c r="M9" i="4"/>
  <c r="L9" i="4"/>
  <c r="K9" i="4"/>
  <c r="J9" i="4"/>
  <c r="I9" i="4"/>
  <c r="N8" i="4"/>
  <c r="M8" i="4"/>
  <c r="L8" i="4"/>
  <c r="K8" i="4"/>
  <c r="J8" i="4"/>
  <c r="I8" i="4"/>
  <c r="N7" i="4"/>
  <c r="M7" i="4"/>
  <c r="L7" i="4"/>
  <c r="K7" i="4"/>
  <c r="J7" i="4"/>
  <c r="I7" i="4"/>
  <c r="N6" i="4"/>
  <c r="M6" i="4"/>
  <c r="L6" i="4"/>
  <c r="K6" i="4"/>
  <c r="J6" i="4"/>
  <c r="I6" i="4"/>
  <c r="Q4" i="4" a="1"/>
  <c r="Q8" i="4" s="1"/>
  <c r="P4" i="4" a="1"/>
  <c r="P5" i="4" s="1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C53" i="16" l="1"/>
  <c r="C54" i="16" s="1"/>
  <c r="C45" i="16"/>
  <c r="C46" i="16" s="1"/>
  <c r="C47" i="16" s="1"/>
  <c r="C48" i="16" s="1"/>
  <c r="P6" i="4"/>
  <c r="H5" i="7"/>
  <c r="I5" i="7" s="1"/>
  <c r="P7" i="4"/>
  <c r="P4" i="4"/>
  <c r="H6" i="7"/>
  <c r="I6" i="7" s="1"/>
  <c r="Q5" i="4"/>
  <c r="Q4" i="4"/>
  <c r="Q6" i="4"/>
  <c r="Q7" i="4"/>
  <c r="H2" i="7"/>
  <c r="I2" i="7" s="1"/>
  <c r="H3" i="7"/>
  <c r="I3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tc={18a74f5e-7f68-4321-b40e-46f65cd8574f}</author>
  </authors>
  <commentList>
    <comment ref="K14" authorId="0" shapeId="0" xr:uid="{18A74F5E-7F68-4321-B40E-46F65CD8574F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Prepared by Naveen</t>
      </text>
    </comment>
  </commentList>
</comments>
</file>

<file path=xl/sharedStrings.xml><?xml version="1.0" encoding="utf-8"?>
<sst xmlns="http://schemas.openxmlformats.org/spreadsheetml/2006/main" count="3048" uniqueCount="1467">
  <si>
    <t xml:space="preserve">Varience Analysis </t>
  </si>
  <si>
    <t>Return</t>
  </si>
  <si>
    <t>Location</t>
  </si>
  <si>
    <t>Budgeted Cost</t>
  </si>
  <si>
    <t>Actual Cost</t>
  </si>
  <si>
    <t>Variance</t>
  </si>
  <si>
    <t>Project Name</t>
  </si>
  <si>
    <t>Status</t>
  </si>
  <si>
    <t>Completion %</t>
  </si>
  <si>
    <t>Ahmedabad</t>
  </si>
  <si>
    <t>Employee Name</t>
  </si>
  <si>
    <t>Department</t>
  </si>
  <si>
    <t>Region</t>
  </si>
  <si>
    <t>Salary</t>
  </si>
  <si>
    <t>Hire Date</t>
  </si>
  <si>
    <t>FILTER(range, condition1, [condition2, …])</t>
  </si>
  <si>
    <t>Dept</t>
  </si>
  <si>
    <t>S077</t>
  </si>
  <si>
    <t>Adam marks</t>
  </si>
  <si>
    <t>Conditions</t>
  </si>
  <si>
    <t>Accts</t>
  </si>
  <si>
    <t>North</t>
  </si>
  <si>
    <t>Project-1</t>
  </si>
  <si>
    <t>Completed</t>
  </si>
  <si>
    <t>Bangalore</t>
  </si>
  <si>
    <t>Variance &lt;0</t>
  </si>
  <si>
    <t>Project-2</t>
  </si>
  <si>
    <t>In Progress</t>
  </si>
  <si>
    <t>Baroda</t>
  </si>
  <si>
    <t>Variance =0</t>
  </si>
  <si>
    <t>West</t>
  </si>
  <si>
    <t>Project-3</t>
  </si>
  <si>
    <t>HR</t>
  </si>
  <si>
    <t>S087</t>
  </si>
  <si>
    <t>Aiden owens</t>
  </si>
  <si>
    <t>Chandigarh</t>
  </si>
  <si>
    <t>South</t>
  </si>
  <si>
    <t>S142</t>
  </si>
  <si>
    <t>Variance &gt;0</t>
  </si>
  <si>
    <t>Anna mcgregor</t>
  </si>
  <si>
    <t>East</t>
  </si>
  <si>
    <t>Project-4</t>
  </si>
  <si>
    <t>Chennai</t>
  </si>
  <si>
    <t>Project-5</t>
  </si>
  <si>
    <t>Division</t>
  </si>
  <si>
    <t>Gwalior</t>
  </si>
  <si>
    <t>Sales Person</t>
  </si>
  <si>
    <t>Project-6</t>
  </si>
  <si>
    <t>Sale Amount</t>
  </si>
  <si>
    <t>Fortis</t>
  </si>
  <si>
    <t>Hyderabad</t>
  </si>
  <si>
    <t>Delhi</t>
  </si>
  <si>
    <t>Bali</t>
  </si>
  <si>
    <t>Havells</t>
  </si>
  <si>
    <t>Project-7</t>
  </si>
  <si>
    <t>S024</t>
  </si>
  <si>
    <t>Anna Morris</t>
  </si>
  <si>
    <t>Jaipur</t>
  </si>
  <si>
    <t>IBM</t>
  </si>
  <si>
    <t>Emp Code</t>
  </si>
  <si>
    <t>Infosys</t>
  </si>
  <si>
    <t>Kochi</t>
  </si>
  <si>
    <t>Tata Power</t>
  </si>
  <si>
    <t>Kolkata</t>
  </si>
  <si>
    <t>Ludhiana</t>
  </si>
  <si>
    <t>TCS</t>
  </si>
  <si>
    <t>Admin</t>
  </si>
  <si>
    <t>Mumbai</t>
  </si>
  <si>
    <t>S092</t>
  </si>
  <si>
    <t>Carla Anderson</t>
  </si>
  <si>
    <t>Wipro</t>
  </si>
  <si>
    <t>Mysore</t>
  </si>
  <si>
    <t>Nagpur</t>
  </si>
  <si>
    <t>BHEL</t>
  </si>
  <si>
    <t>Gurgaon</t>
  </si>
  <si>
    <t>Comal</t>
  </si>
  <si>
    <t>New Delhi</t>
  </si>
  <si>
    <t>Noida</t>
  </si>
  <si>
    <t>Patna</t>
  </si>
  <si>
    <t>L&amp;T</t>
  </si>
  <si>
    <t>Tata Motors</t>
  </si>
  <si>
    <t>S152</t>
  </si>
  <si>
    <t>Carol Roberts</t>
  </si>
  <si>
    <t>Amit</t>
  </si>
  <si>
    <t>Mktg</t>
  </si>
  <si>
    <t>S072</t>
  </si>
  <si>
    <t>Cynthia Tate</t>
  </si>
  <si>
    <t>Sales</t>
  </si>
  <si>
    <t>S147</t>
  </si>
  <si>
    <t>Eleonora Smith</t>
  </si>
  <si>
    <t>S157</t>
  </si>
  <si>
    <t>Jacob long</t>
  </si>
  <si>
    <t>S117</t>
  </si>
  <si>
    <t>Jesse carter</t>
  </si>
  <si>
    <t>S167</t>
  </si>
  <si>
    <t>Jim anderson</t>
  </si>
  <si>
    <t>S032</t>
  </si>
  <si>
    <t>Kelly Ryan</t>
  </si>
  <si>
    <t>S112</t>
  </si>
  <si>
    <t>Kevin Morrison</t>
  </si>
  <si>
    <t>S082</t>
  </si>
  <si>
    <t>Luke long</t>
  </si>
  <si>
    <t>S067</t>
  </si>
  <si>
    <t>Mary fulkerson</t>
  </si>
  <si>
    <t>S137</t>
  </si>
  <si>
    <t>Maureen adams</t>
  </si>
  <si>
    <t>S007</t>
  </si>
  <si>
    <t>Melissa james</t>
  </si>
  <si>
    <t>S102</t>
  </si>
  <si>
    <t>Melissa lee</t>
  </si>
  <si>
    <t>S027</t>
  </si>
  <si>
    <t>Mickey anderson</t>
  </si>
  <si>
    <t>S172</t>
  </si>
  <si>
    <t>Minnie Ryan</t>
  </si>
  <si>
    <t>S016</t>
  </si>
  <si>
    <t>Naveen mishra</t>
  </si>
  <si>
    <t>S023</t>
  </si>
  <si>
    <t>Pamela Carter</t>
  </si>
  <si>
    <t>S182</t>
  </si>
  <si>
    <t>Roger james</t>
  </si>
  <si>
    <t>S122</t>
  </si>
  <si>
    <t>Roger owens</t>
  </si>
  <si>
    <t>S132</t>
  </si>
  <si>
    <t>Sandra Goldstein</t>
  </si>
  <si>
    <t>S192</t>
  </si>
  <si>
    <t>Sandra Tate</t>
  </si>
  <si>
    <t>Formula</t>
  </si>
  <si>
    <t>S097</t>
  </si>
  <si>
    <t>Shannon ryan</t>
  </si>
  <si>
    <t>Results</t>
  </si>
  <si>
    <t>Example Data</t>
  </si>
  <si>
    <t>S177</t>
  </si>
  <si>
    <t>Thomas lee</t>
  </si>
  <si>
    <t>Sum</t>
  </si>
  <si>
    <t>S187</t>
  </si>
  <si>
    <t>Trevor Fulkerson</t>
  </si>
  <si>
    <t>S127</t>
  </si>
  <si>
    <t>Trevor Ryan</t>
  </si>
  <si>
    <t>SumIf</t>
  </si>
  <si>
    <t>S018</t>
  </si>
  <si>
    <t>Adam Long</t>
  </si>
  <si>
    <t>S113</t>
  </si>
  <si>
    <t>Average</t>
  </si>
  <si>
    <t>S183</t>
  </si>
  <si>
    <t>Annie Adams</t>
  </si>
  <si>
    <t>Average If</t>
  </si>
  <si>
    <t>S123</t>
  </si>
  <si>
    <t>Annie Morrell</t>
  </si>
  <si>
    <t>S108</t>
  </si>
  <si>
    <t>Cynthia Adams</t>
  </si>
  <si>
    <t>Total Sale</t>
  </si>
  <si>
    <t>Count</t>
  </si>
  <si>
    <t>S053</t>
  </si>
  <si>
    <t>Average Sales</t>
  </si>
  <si>
    <t>Debbie Owens</t>
  </si>
  <si>
    <t>Total Orders</t>
  </si>
  <si>
    <t>aa</t>
  </si>
  <si>
    <t>xyz</t>
  </si>
  <si>
    <t>S058</t>
  </si>
  <si>
    <t>CountA</t>
  </si>
  <si>
    <t>Denise Ryan</t>
  </si>
  <si>
    <t>abc</t>
  </si>
  <si>
    <t>x</t>
  </si>
  <si>
    <t>S168</t>
  </si>
  <si>
    <t>C</t>
  </si>
  <si>
    <t>Count Blank</t>
  </si>
  <si>
    <t>Greg Owens</t>
  </si>
  <si>
    <t>S063</t>
  </si>
  <si>
    <t>James Adams</t>
  </si>
  <si>
    <t>Count If</t>
  </si>
  <si>
    <t>S078</t>
  </si>
  <si>
    <t>Jamie Ryan</t>
  </si>
  <si>
    <t>S158</t>
  </si>
  <si>
    <t>Jennifer Morrison</t>
  </si>
  <si>
    <t>Maximum</t>
  </si>
  <si>
    <t>S173</t>
  </si>
  <si>
    <t>Jim Motts</t>
  </si>
  <si>
    <t>Minimum</t>
  </si>
  <si>
    <t>S143</t>
  </si>
  <si>
    <t>Jim Overmire</t>
  </si>
  <si>
    <t>S148</t>
  </si>
  <si>
    <t>Kate Greg</t>
  </si>
  <si>
    <t>Exact</t>
  </si>
  <si>
    <t>ram</t>
  </si>
  <si>
    <t>Excel</t>
  </si>
  <si>
    <t>S193</t>
  </si>
  <si>
    <t>excel</t>
  </si>
  <si>
    <t>Kendra Morgan</t>
  </si>
  <si>
    <t>Trim</t>
  </si>
  <si>
    <t>India  is     great   country</t>
  </si>
  <si>
    <t>S133</t>
  </si>
  <si>
    <t>Kendra Schmidt</t>
  </si>
  <si>
    <t>Concatenate</t>
  </si>
  <si>
    <t>Mr.</t>
  </si>
  <si>
    <t>Ram</t>
  </si>
  <si>
    <t>Kumar</t>
  </si>
  <si>
    <t>S017</t>
  </si>
  <si>
    <t>Sharma</t>
  </si>
  <si>
    <t>Kevin Mayers</t>
  </si>
  <si>
    <t>S028</t>
  </si>
  <si>
    <t>Lila Owens</t>
  </si>
  <si>
    <t>B</t>
  </si>
  <si>
    <t>S033</t>
  </si>
  <si>
    <t>Lisa Ryan</t>
  </si>
  <si>
    <t>S118</t>
  </si>
  <si>
    <t>Malcom Morris</t>
  </si>
  <si>
    <t>S083</t>
  </si>
  <si>
    <t>Mark Morrison</t>
  </si>
  <si>
    <t>S103</t>
  </si>
  <si>
    <t>Mary Goldstein</t>
  </si>
  <si>
    <t>S003</t>
  </si>
  <si>
    <t>Melinda McGregor</t>
  </si>
  <si>
    <t>S098</t>
  </si>
  <si>
    <t>Melinda Ryan</t>
  </si>
  <si>
    <t>S073</t>
  </si>
  <si>
    <t>Michael Morgan</t>
  </si>
  <si>
    <t>S153</t>
  </si>
  <si>
    <t>Nancy Lee</t>
  </si>
  <si>
    <t>S188</t>
  </si>
  <si>
    <t>Paul Knapp</t>
  </si>
  <si>
    <t>S128</t>
  </si>
  <si>
    <t>Paul Thomas</t>
  </si>
  <si>
    <t>A</t>
  </si>
  <si>
    <t>S068</t>
  </si>
  <si>
    <t>Rita Knapp</t>
  </si>
  <si>
    <t>S178</t>
  </si>
  <si>
    <t>Ryan Goldstein</t>
  </si>
  <si>
    <t>S163</t>
  </si>
  <si>
    <t>Samuel Carter</t>
  </si>
  <si>
    <t>S038</t>
  </si>
  <si>
    <t>Simon Goldstein</t>
  </si>
  <si>
    <t>Spencer Morgan</t>
  </si>
  <si>
    <t>S138</t>
  </si>
  <si>
    <t>Stuart Jones</t>
  </si>
  <si>
    <t>S043</t>
  </si>
  <si>
    <t>Tina Adams</t>
  </si>
  <si>
    <t>S088</t>
  </si>
  <si>
    <t>William Carter</t>
  </si>
  <si>
    <t>S006</t>
  </si>
  <si>
    <t>Annie Philips</t>
  </si>
  <si>
    <t>S174</t>
  </si>
  <si>
    <t>Carla Thomas</t>
  </si>
  <si>
    <t>S034</t>
  </si>
  <si>
    <t>Carol Thomas</t>
  </si>
  <si>
    <t>S094</t>
  </si>
  <si>
    <t>Denise Morrell</t>
  </si>
  <si>
    <t>S029</t>
  </si>
  <si>
    <t>Eleonora Morrell</t>
  </si>
  <si>
    <t>S044</t>
  </si>
  <si>
    <t>Jackie Jones</t>
  </si>
  <si>
    <t>S039</t>
  </si>
  <si>
    <t>Jacob Schmidt</t>
  </si>
  <si>
    <t>S099</t>
  </si>
  <si>
    <t>James Thomas</t>
  </si>
  <si>
    <t>S019</t>
  </si>
  <si>
    <t>Jamie Morrison</t>
  </si>
  <si>
    <t>S114</t>
  </si>
  <si>
    <t>Jamie Young</t>
  </si>
  <si>
    <t>S139</t>
  </si>
  <si>
    <t>Jesse Gregory</t>
  </si>
  <si>
    <t>S159</t>
  </si>
  <si>
    <t>Jessica O'Connor</t>
  </si>
  <si>
    <t>S049</t>
  </si>
  <si>
    <t>S084</t>
  </si>
  <si>
    <t>Kaylen O'Connor</t>
  </si>
  <si>
    <t>S194</t>
  </si>
  <si>
    <t>Kevin Dungen</t>
  </si>
  <si>
    <t>S134</t>
  </si>
  <si>
    <t>Kevin Thompson</t>
  </si>
  <si>
    <t>S164</t>
  </si>
  <si>
    <t>Luke Morris</t>
  </si>
  <si>
    <t>S001</t>
  </si>
  <si>
    <t>Malcom Pingault</t>
  </si>
  <si>
    <t>S149</t>
  </si>
  <si>
    <t>Mary Johnson</t>
  </si>
  <si>
    <t>S079</t>
  </si>
  <si>
    <t>Maureen Carroll</t>
  </si>
  <si>
    <t>S020</t>
  </si>
  <si>
    <t>Maureen O'Connor</t>
  </si>
  <si>
    <t>S124</t>
  </si>
  <si>
    <t>Melissa Gable</t>
  </si>
  <si>
    <t>S109</t>
  </si>
  <si>
    <t>Employee No</t>
  </si>
  <si>
    <t>Michael Jones</t>
  </si>
  <si>
    <t>S144</t>
  </si>
  <si>
    <t>Name</t>
  </si>
  <si>
    <t>Michael Williams</t>
  </si>
  <si>
    <t>Training hours completed</t>
  </si>
  <si>
    <t>Proficiency level</t>
  </si>
  <si>
    <t>S154</t>
  </si>
  <si>
    <t>Mickey Lawrence</t>
  </si>
  <si>
    <t>Ramey, Andrew</t>
  </si>
  <si>
    <t>S054</t>
  </si>
  <si>
    <t>Minnie Dungen</t>
  </si>
  <si>
    <t>S129</t>
  </si>
  <si>
    <t>Rebecca Van Hof</t>
  </si>
  <si>
    <t>S104</t>
  </si>
  <si>
    <t>Rita Perry</t>
  </si>
  <si>
    <t>S064</t>
  </si>
  <si>
    <t>Roger Jones</t>
  </si>
  <si>
    <t>S074</t>
  </si>
  <si>
    <t>Sandra Dungen</t>
  </si>
  <si>
    <t>S119</t>
  </si>
  <si>
    <t>Shannon Jones</t>
  </si>
  <si>
    <t>How many employees are in Division 3?</t>
  </si>
  <si>
    <t>S179</t>
  </si>
  <si>
    <t>Shannon Schmidt</t>
  </si>
  <si>
    <t>S059</t>
  </si>
  <si>
    <t>Martin, Sally</t>
  </si>
  <si>
    <t>Thomas Carroll</t>
  </si>
  <si>
    <t>S051</t>
  </si>
  <si>
    <t>Aiden Kiln</t>
  </si>
  <si>
    <t>S101</t>
  </si>
  <si>
    <t>Annie Thomas</t>
  </si>
  <si>
    <t>S056</t>
  </si>
  <si>
    <t>Carla Johnson</t>
  </si>
  <si>
    <t>Item Description</t>
  </si>
  <si>
    <t>Zimmerman, Aaron</t>
  </si>
  <si>
    <t>S176</t>
  </si>
  <si>
    <t>Denise Thomas</t>
  </si>
  <si>
    <t>portable      dvd-vide         player</t>
  </si>
  <si>
    <t>Browning, Florence</t>
  </si>
  <si>
    <t>Slimx cd/mp3        player with 8 min asp       and upgradeable firmware</t>
  </si>
  <si>
    <t>Sony portable                mini-disc player/recorder</t>
  </si>
  <si>
    <t>S086</t>
  </si>
  <si>
    <t>Greg Bennet</t>
  </si>
  <si>
    <t>mp3-cd player/                  car kit /dot matrix                  display/anti-skip</t>
  </si>
  <si>
    <t>`</t>
  </si>
  <si>
    <t>dvd-video             player                 with mp3                playback</t>
  </si>
  <si>
    <t>Baker, Leilani</t>
  </si>
  <si>
    <t>Cd/cd-r executive                desktop system           with cherrywood speakers</t>
  </si>
  <si>
    <t>S121</t>
  </si>
  <si>
    <t>James Anderson</t>
  </si>
  <si>
    <t>Portable            dvd-video player</t>
  </si>
  <si>
    <t>Cd/mp3 player with 120 second anti-shock</t>
  </si>
  <si>
    <t>How many employees have attained Expert level?</t>
  </si>
  <si>
    <t>Wireless headphone</t>
  </si>
  <si>
    <t>Portable dvd player</t>
  </si>
  <si>
    <t>S022</t>
  </si>
  <si>
    <t>James Owens</t>
  </si>
  <si>
    <t>3-cd 120-watt cd-r/rw compatible compact stereo</t>
  </si>
  <si>
    <t>Slimx cd/mp3              player with 8 min asp and upgradeable firmware</t>
  </si>
  <si>
    <t>Michaels, Marcie</t>
  </si>
  <si>
    <t>Cd executive                     mini system</t>
  </si>
  <si>
    <t>S181</t>
  </si>
  <si>
    <t>James Roberts</t>
  </si>
  <si>
    <t>S196</t>
  </si>
  <si>
    <t>Jamie Johnson</t>
  </si>
  <si>
    <t>S136</t>
  </si>
  <si>
    <t>Payton, Elizabeth</t>
  </si>
  <si>
    <t>Jamie Taylor</t>
  </si>
  <si>
    <t>S081</t>
  </si>
  <si>
    <t>Shimada, David</t>
  </si>
  <si>
    <t>Jesse Light</t>
  </si>
  <si>
    <t>Lichty, Carie</t>
  </si>
  <si>
    <t>S041</t>
  </si>
  <si>
    <t>Jessica Roberts</t>
  </si>
  <si>
    <t>How many employees have completed at least 10 hours of training?</t>
  </si>
  <si>
    <t>S091</t>
  </si>
  <si>
    <t>Joe Robertson</t>
  </si>
  <si>
    <t>Brewer, Thomas</t>
  </si>
  <si>
    <t>S166</t>
  </si>
  <si>
    <t>Kaylen Robertson</t>
  </si>
  <si>
    <t>S111</t>
  </si>
  <si>
    <t>Kendra Long</t>
  </si>
  <si>
    <t>Byers, Lee</t>
  </si>
  <si>
    <t>S151</t>
  </si>
  <si>
    <t>Lisa Austin</t>
  </si>
  <si>
    <t>Gruber, Dan</t>
  </si>
  <si>
    <t>S046</t>
  </si>
  <si>
    <t>Luke Linden</t>
  </si>
  <si>
    <t>Carroll, Cynthia</t>
  </si>
  <si>
    <t>S031</t>
  </si>
  <si>
    <t>Mary Miller</t>
  </si>
  <si>
    <t>How many employees are not in Division 2? (Use &lt;&gt; for "not equal to.")</t>
  </si>
  <si>
    <t>S197</t>
  </si>
  <si>
    <t>Hall, Patrick</t>
  </si>
  <si>
    <t>Maureen marks</t>
  </si>
  <si>
    <t>SPARKLINE FUNCTION</t>
  </si>
  <si>
    <t>S066</t>
  </si>
  <si>
    <t>Melissa Linden</t>
  </si>
  <si>
    <t>ISEMAIL</t>
  </si>
  <si>
    <t>S191</t>
  </si>
  <si>
    <t>Month</t>
  </si>
  <si>
    <t>Michael Kiln</t>
  </si>
  <si>
    <t>Sales Trends</t>
  </si>
  <si>
    <t>S131</t>
  </si>
  <si>
    <t>EMAIL</t>
  </si>
  <si>
    <t>Michael Lee</t>
  </si>
  <si>
    <t>Valid Email?</t>
  </si>
  <si>
    <t>Jan</t>
  </si>
  <si>
    <t>S026</t>
  </si>
  <si>
    <t>Michael Robertson</t>
  </si>
  <si>
    <t>S036</t>
  </si>
  <si>
    <t>Mickey Thomas</t>
  </si>
  <si>
    <t>S106</t>
  </si>
  <si>
    <t>Paul Roberts</t>
  </si>
  <si>
    <t>S071</t>
  </si>
  <si>
    <t>Rebecca Kiln</t>
  </si>
  <si>
    <t>Decker, Kenny</t>
  </si>
  <si>
    <t>S061</t>
  </si>
  <si>
    <t>Shannon Kelly</t>
  </si>
  <si>
    <t>=SPARKLINE(B3:K3)</t>
  </si>
  <si>
    <t>S156</t>
  </si>
  <si>
    <t>adam@gmail.com</t>
  </si>
  <si>
    <t>Simon Mayers</t>
  </si>
  <si>
    <t>=ISEMAIL(P3)</t>
  </si>
  <si>
    <t>Feb</t>
  </si>
  <si>
    <t>Tung, Shirley</t>
  </si>
  <si>
    <t>S171</t>
  </si>
  <si>
    <t>Spencer Miller</t>
  </si>
  <si>
    <t>Braven, Lisa</t>
  </si>
  <si>
    <t>S116</t>
  </si>
  <si>
    <t>Stuart Owens</t>
  </si>
  <si>
    <t>Ross, Kent</t>
  </si>
  <si>
    <t>S161</t>
  </si>
  <si>
    <t>Tina Bennet</t>
  </si>
  <si>
    <t>Alber, Eric</t>
  </si>
  <si>
    <t>S162</t>
  </si>
  <si>
    <t>Jackie owens</t>
  </si>
  <si>
    <t>Kayes, Bill</t>
  </si>
  <si>
    <t>S195</t>
  </si>
  <si>
    <t>Adam Pecks</t>
  </si>
  <si>
    <t>Hoadley, Fred</t>
  </si>
  <si>
    <t>S135</t>
  </si>
  <si>
    <t>Adam Roberts</t>
  </si>
  <si>
    <t>Stephens, Ellen</t>
  </si>
  <si>
    <t>S065</t>
  </si>
  <si>
    <t>Thomas, Allen</t>
  </si>
  <si>
    <t>Annie Gregory</t>
  </si>
  <si>
    <t>Goode, Kyle</t>
  </si>
  <si>
    <t>S190</t>
  </si>
  <si>
    <t>Cynthia Hope</t>
  </si>
  <si>
    <t>DeNiro, Lois</t>
  </si>
  <si>
    <t>S013</t>
  </si>
  <si>
    <t>Cynthia Roberts</t>
  </si>
  <si>
    <t>S130</t>
  </si>
  <si>
    <t>Cynthia Thomas</t>
  </si>
  <si>
    <t>S175</t>
  </si>
  <si>
    <t>Debbie Van Hof</t>
  </si>
  <si>
    <t>owens@yahoo</t>
  </si>
  <si>
    <t>S155</t>
  </si>
  <si>
    <t>Mar</t>
  </si>
  <si>
    <t>Donald James</t>
  </si>
  <si>
    <t>S050</t>
  </si>
  <si>
    <t>Greg Hope</t>
  </si>
  <si>
    <t>S140</t>
  </si>
  <si>
    <t>James Pingault</t>
  </si>
  <si>
    <t>S145</t>
  </si>
  <si>
    <t>Jeffrey Philips</t>
  </si>
  <si>
    <t>anna@outlook.com</t>
  </si>
  <si>
    <t>S040</t>
  </si>
  <si>
    <t>Jennifer Thompson</t>
  </si>
  <si>
    <t>Apr</t>
  </si>
  <si>
    <t>S021</t>
  </si>
  <si>
    <t>Jesse Bennet</t>
  </si>
  <si>
    <t>S025</t>
  </si>
  <si>
    <t>Jim Jones</t>
  </si>
  <si>
    <t>S085</t>
  </si>
  <si>
    <t>Jim Young</t>
  </si>
  <si>
    <t>anna@elegantinfosolutions</t>
  </si>
  <si>
    <t>S055</t>
  </si>
  <si>
    <t>Joe Pecks</t>
  </si>
  <si>
    <t>May</t>
  </si>
  <si>
    <t>S030</t>
  </si>
  <si>
    <t>Kate Gable</t>
  </si>
  <si>
    <t>S150</t>
  </si>
  <si>
    <t>Kelly Anderson</t>
  </si>
  <si>
    <t>S075</t>
  </si>
  <si>
    <t>Kendra Pecks</t>
  </si>
  <si>
    <t>Car@Gmail.com</t>
  </si>
  <si>
    <t>Jun</t>
  </si>
  <si>
    <t>S165</t>
  </si>
  <si>
    <t>Mark Jones</t>
  </si>
  <si>
    <t>S185</t>
  </si>
  <si>
    <t>Mary Gregory</t>
  </si>
  <si>
    <t>S125</t>
  </si>
  <si>
    <t>S115</t>
  </si>
  <si>
    <t>Maureen Bennet</t>
  </si>
  <si>
    <t>Jul</t>
  </si>
  <si>
    <t>S120</t>
  </si>
  <si>
    <t>Melinda Robertson</t>
  </si>
  <si>
    <t>S180</t>
  </si>
  <si>
    <t>Melinda Thompson</t>
  </si>
  <si>
    <t>S014</t>
  </si>
  <si>
    <t>S090</t>
  </si>
  <si>
    <t>Minnie Jones</t>
  </si>
  <si>
    <t>S035</t>
  </si>
  <si>
    <t>CynGmail.com</t>
  </si>
  <si>
    <t>Nancy Van Hof</t>
  </si>
  <si>
    <t>S070</t>
  </si>
  <si>
    <t>Paul Hope</t>
  </si>
  <si>
    <t>S009</t>
  </si>
  <si>
    <t>Rita Greg</t>
  </si>
  <si>
    <t>S100</t>
  </si>
  <si>
    <t>Roger Van Hof</t>
  </si>
  <si>
    <t>S045</t>
  </si>
  <si>
    <t>Samuel Gregory</t>
  </si>
  <si>
    <t>S110</t>
  </si>
  <si>
    <t>Sandra Gregory</t>
  </si>
  <si>
    <t>S015</t>
  </si>
  <si>
    <t>Sandra Lawrence</t>
  </si>
  <si>
    <t>S080</t>
  </si>
  <si>
    <t>Stuart James</t>
  </si>
  <si>
    <t>Aug</t>
  </si>
  <si>
    <t>S095</t>
  </si>
  <si>
    <t>Thomas Gable</t>
  </si>
  <si>
    <t>S105</t>
  </si>
  <si>
    <t>Trevor Thompson</t>
  </si>
  <si>
    <t>S170</t>
  </si>
  <si>
    <t>William Gable</t>
  </si>
  <si>
    <t>S160</t>
  </si>
  <si>
    <t>Zachary Young</t>
  </si>
  <si>
    <t>S0123</t>
  </si>
  <si>
    <t>Ele@Gmail.com</t>
  </si>
  <si>
    <t>Sep</t>
  </si>
  <si>
    <t>Jac@Gmail.com</t>
  </si>
  <si>
    <t>Oct</t>
  </si>
  <si>
    <t>Jes@Gmail.co</t>
  </si>
  <si>
    <t xml:space="preserve">Employee Name </t>
  </si>
  <si>
    <t>Nov</t>
  </si>
  <si>
    <t>Date of Joining</t>
  </si>
  <si>
    <t xml:space="preserve">Day </t>
  </si>
  <si>
    <t xml:space="preserve">Month </t>
  </si>
  <si>
    <t>Year</t>
  </si>
  <si>
    <t>Total Exp. in Year</t>
  </si>
  <si>
    <t>Jim@Gmail.com</t>
  </si>
  <si>
    <t>Total Exp. in Month</t>
  </si>
  <si>
    <t>Dec</t>
  </si>
  <si>
    <t xml:space="preserve">Total Exp. In days </t>
  </si>
  <si>
    <t xml:space="preserve"> In Text </t>
  </si>
  <si>
    <t>Miller</t>
  </si>
  <si>
    <t>Kel@Gmail.come</t>
  </si>
  <si>
    <t>Kev@Gmail.com</t>
  </si>
  <si>
    <t>Luk@Gmail.com</t>
  </si>
  <si>
    <t>Favrout food</t>
  </si>
  <si>
    <t>In Spanish</t>
  </si>
  <si>
    <t>Pizza</t>
  </si>
  <si>
    <t>=GOOGLETRANSLATE(E19,"EN","gu")</t>
  </si>
  <si>
    <t>bread</t>
  </si>
  <si>
    <t>salad</t>
  </si>
  <si>
    <t>Rice</t>
  </si>
  <si>
    <t>Chicken</t>
  </si>
  <si>
    <t>Language Name</t>
  </si>
  <si>
    <t>Language Code</t>
  </si>
  <si>
    <t>Afrikaans</t>
  </si>
  <si>
    <t>af</t>
  </si>
  <si>
    <t>Irish</t>
  </si>
  <si>
    <t>ga</t>
  </si>
  <si>
    <t>Albanian</t>
  </si>
  <si>
    <t>sq</t>
  </si>
  <si>
    <t>Italian</t>
  </si>
  <si>
    <t>it</t>
  </si>
  <si>
    <t>Arabic</t>
  </si>
  <si>
    <t>ar</t>
  </si>
  <si>
    <t>Japanese</t>
  </si>
  <si>
    <t>ja</t>
  </si>
  <si>
    <t>Azerbaijani</t>
  </si>
  <si>
    <t>az</t>
  </si>
  <si>
    <t>Kannada</t>
  </si>
  <si>
    <t>kn</t>
  </si>
  <si>
    <t>Basque</t>
  </si>
  <si>
    <t>eu</t>
  </si>
  <si>
    <t>Korean</t>
  </si>
  <si>
    <t>ko</t>
  </si>
  <si>
    <t>Bengali</t>
  </si>
  <si>
    <t>bn</t>
  </si>
  <si>
    <t>Latin</t>
  </si>
  <si>
    <t>la</t>
  </si>
  <si>
    <t>Belarusian</t>
  </si>
  <si>
    <t>be</t>
  </si>
  <si>
    <t>Latvian</t>
  </si>
  <si>
    <t>lv</t>
  </si>
  <si>
    <t>Bulgarian</t>
  </si>
  <si>
    <t>bg</t>
  </si>
  <si>
    <t>Lithuanian</t>
  </si>
  <si>
    <t>lt</t>
  </si>
  <si>
    <t>Catalan</t>
  </si>
  <si>
    <t>ca</t>
  </si>
  <si>
    <t>Macedonian</t>
  </si>
  <si>
    <t>mk</t>
  </si>
  <si>
    <t>Chinese Simplified</t>
  </si>
  <si>
    <t>zh-CN</t>
  </si>
  <si>
    <t>Malay</t>
  </si>
  <si>
    <t>ms</t>
  </si>
  <si>
    <t>Chinese Traditional</t>
  </si>
  <si>
    <t>zh-TW</t>
  </si>
  <si>
    <t>Maltese</t>
  </si>
  <si>
    <t>mt</t>
  </si>
  <si>
    <t>Croatian</t>
  </si>
  <si>
    <t>hr</t>
  </si>
  <si>
    <t>Norwegian</t>
  </si>
  <si>
    <t>no</t>
  </si>
  <si>
    <t>Czech</t>
  </si>
  <si>
    <t>cs</t>
  </si>
  <si>
    <t>Persian</t>
  </si>
  <si>
    <t>fa</t>
  </si>
  <si>
    <t>Danish</t>
  </si>
  <si>
    <t>da</t>
  </si>
  <si>
    <t>Polish</t>
  </si>
  <si>
    <t>pl</t>
  </si>
  <si>
    <t>Dutch</t>
  </si>
  <si>
    <t>nl</t>
  </si>
  <si>
    <t>Portuguese</t>
  </si>
  <si>
    <t>pt</t>
  </si>
  <si>
    <t>English</t>
  </si>
  <si>
    <t>en</t>
  </si>
  <si>
    <t>Romanian</t>
  </si>
  <si>
    <t>ro</t>
  </si>
  <si>
    <t>Esperanto</t>
  </si>
  <si>
    <t>eo</t>
  </si>
  <si>
    <t>Russian</t>
  </si>
  <si>
    <t>ru</t>
  </si>
  <si>
    <t>Estonian</t>
  </si>
  <si>
    <t>et</t>
  </si>
  <si>
    <t>Serbian</t>
  </si>
  <si>
    <t>sr</t>
  </si>
  <si>
    <t>Filipino</t>
  </si>
  <si>
    <t>tl</t>
  </si>
  <si>
    <t>Slovak</t>
  </si>
  <si>
    <t>sk</t>
  </si>
  <si>
    <t>Finnish</t>
  </si>
  <si>
    <t>fi</t>
  </si>
  <si>
    <t>Slovenian</t>
  </si>
  <si>
    <t>sl</t>
  </si>
  <si>
    <t>French</t>
  </si>
  <si>
    <t>fr</t>
  </si>
  <si>
    <t>Spanish</t>
  </si>
  <si>
    <t>es</t>
  </si>
  <si>
    <t>Galician</t>
  </si>
  <si>
    <t>gl</t>
  </si>
  <si>
    <t>Swahili</t>
  </si>
  <si>
    <t>sw</t>
  </si>
  <si>
    <t>Georgian</t>
  </si>
  <si>
    <t>ka</t>
  </si>
  <si>
    <t>Swedish</t>
  </si>
  <si>
    <t>sv</t>
  </si>
  <si>
    <t>German</t>
  </si>
  <si>
    <t>de</t>
  </si>
  <si>
    <t>Tamil</t>
  </si>
  <si>
    <t>ta</t>
  </si>
  <si>
    <t>Greek</t>
  </si>
  <si>
    <t>el</t>
  </si>
  <si>
    <t>Telugu</t>
  </si>
  <si>
    <t>te</t>
  </si>
  <si>
    <t>Gujarati</t>
  </si>
  <si>
    <t>gu</t>
  </si>
  <si>
    <t>Thai</t>
  </si>
  <si>
    <t>th</t>
  </si>
  <si>
    <t>Haitian Creole</t>
  </si>
  <si>
    <t>ht</t>
  </si>
  <si>
    <t>Turkish</t>
  </si>
  <si>
    <t>tr</t>
  </si>
  <si>
    <t>Hebrew</t>
  </si>
  <si>
    <t>iw</t>
  </si>
  <si>
    <t>Ukrainian</t>
  </si>
  <si>
    <t>uk</t>
  </si>
  <si>
    <t>Hindi</t>
  </si>
  <si>
    <t>hi</t>
  </si>
  <si>
    <t>Urdu</t>
  </si>
  <si>
    <t>ur</t>
  </si>
  <si>
    <t>Hungarian</t>
  </si>
  <si>
    <t>hu</t>
  </si>
  <si>
    <t>Vietnamese</t>
  </si>
  <si>
    <t>vi</t>
  </si>
  <si>
    <t>Icelandic</t>
  </si>
  <si>
    <t>is</t>
  </si>
  <si>
    <t>Welsh</t>
  </si>
  <si>
    <t>cy</t>
  </si>
  <si>
    <t>Indonesian</t>
  </si>
  <si>
    <t>id</t>
  </si>
  <si>
    <t>Yiddish</t>
  </si>
  <si>
    <t>yi</t>
  </si>
  <si>
    <t>First Name</t>
  </si>
  <si>
    <t>Last Name</t>
  </si>
  <si>
    <t>Full Name</t>
  </si>
  <si>
    <t>Ramey</t>
  </si>
  <si>
    <t>Andrew</t>
  </si>
  <si>
    <t>Martin</t>
  </si>
  <si>
    <t>Sally</t>
  </si>
  <si>
    <t>Zimmerman</t>
  </si>
  <si>
    <t>Aaron</t>
  </si>
  <si>
    <t>Browning</t>
  </si>
  <si>
    <t>Florence</t>
  </si>
  <si>
    <t>Baker</t>
  </si>
  <si>
    <t>Leilani</t>
  </si>
  <si>
    <t>Michaels</t>
  </si>
  <si>
    <t>Marcie</t>
  </si>
  <si>
    <t>Payton</t>
  </si>
  <si>
    <t>Elizabeth</t>
  </si>
  <si>
    <t>Shimada</t>
  </si>
  <si>
    <t>David</t>
  </si>
  <si>
    <t>Lichty</t>
  </si>
  <si>
    <t>Carie</t>
  </si>
  <si>
    <t>Brewer</t>
  </si>
  <si>
    <t>Thomas</t>
  </si>
  <si>
    <t>Byers</t>
  </si>
  <si>
    <t>Lee</t>
  </si>
  <si>
    <t>Gruber</t>
  </si>
  <si>
    <t>Dan</t>
  </si>
  <si>
    <t>Carroll</t>
  </si>
  <si>
    <t>Cynthia</t>
  </si>
  <si>
    <t>Hall</t>
  </si>
  <si>
    <t>Patrick</t>
  </si>
  <si>
    <t>Decker</t>
  </si>
  <si>
    <t>Kenny</t>
  </si>
  <si>
    <t>Tung</t>
  </si>
  <si>
    <t>Shirley</t>
  </si>
  <si>
    <t>Braven</t>
  </si>
  <si>
    <t>Lisa</t>
  </si>
  <si>
    <t>Ross</t>
  </si>
  <si>
    <t>Kent</t>
  </si>
  <si>
    <t>Alber</t>
  </si>
  <si>
    <t>Eric</t>
  </si>
  <si>
    <t>Kayes</t>
  </si>
  <si>
    <t>Bill</t>
  </si>
  <si>
    <t>Hoadley</t>
  </si>
  <si>
    <t>Fred</t>
  </si>
  <si>
    <t>Stephens</t>
  </si>
  <si>
    <t>Ellen</t>
  </si>
  <si>
    <t>Allen</t>
  </si>
  <si>
    <t>Goode</t>
  </si>
  <si>
    <t>Kyle</t>
  </si>
  <si>
    <t>DeNiro</t>
  </si>
  <si>
    <t>Lois</t>
  </si>
  <si>
    <t>Marks1</t>
  </si>
  <si>
    <t>Marks2</t>
  </si>
  <si>
    <t>Total</t>
  </si>
  <si>
    <t>Relative Reference</t>
  </si>
  <si>
    <t>Item Description1 DRAFT</t>
  </si>
  <si>
    <t>Item Description2 Final</t>
  </si>
  <si>
    <t>Compare</t>
  </si>
  <si>
    <t>Portable DVD-Video Player</t>
  </si>
  <si>
    <t>SlimX CD/MP3 Player with 8 min ASP and UpgradKolkatable FirmDelhire</t>
  </si>
  <si>
    <t>Sony Portable Mini-Disc Player/Recorder</t>
  </si>
  <si>
    <t>MP3-CD Player/Mumbair Kit/Dot Matrix Display/Anti-Skip</t>
  </si>
  <si>
    <t>DVD-Video Player with MP3 Playback</t>
  </si>
  <si>
    <t>CD/CD-R Executive Desktop System with Cherrywood SpKolkataker</t>
  </si>
  <si>
    <t>CD/CD-R Executive Desktop System with Cherrywood SpKolkatakers</t>
  </si>
  <si>
    <t>Portable dvd-Video Player</t>
  </si>
  <si>
    <t>CD/MP3 Player with 120 Second Anti-Shock</t>
  </si>
  <si>
    <t>Wireless LCD TV</t>
  </si>
  <si>
    <t>Portable DVD Player</t>
  </si>
  <si>
    <t>3-CD 120-Delhitt CD-R/RW Compatible Compact Stereo</t>
  </si>
  <si>
    <t>CD Executive Mini System</t>
  </si>
  <si>
    <t>Executive Microsystem with Woodgrain SpKolkatakers</t>
  </si>
  <si>
    <t>Wireless TV</t>
  </si>
  <si>
    <t>CD-MP3 Jukebox--8 min ASP and Artist, Title, Genre, and Album Directory</t>
  </si>
  <si>
    <t>DVD Player with Progressive SMumbain, MP3, PAL, and Karaoke</t>
  </si>
  <si>
    <t>Sony Minidisc Recorder</t>
  </si>
  <si>
    <t>Acoustic ResKolkatarch Wireless Surround LCD TV s</t>
  </si>
  <si>
    <t>marks1</t>
  </si>
  <si>
    <t>marks2</t>
  </si>
  <si>
    <t>Sales in INR</t>
  </si>
  <si>
    <t xml:space="preserve">USD Conversion Rate </t>
  </si>
  <si>
    <t>Material No</t>
  </si>
  <si>
    <t>Price</t>
  </si>
  <si>
    <t>Absolute Reference</t>
  </si>
  <si>
    <t>BQ No</t>
  </si>
  <si>
    <t>Quantity</t>
  </si>
  <si>
    <t>427STP900S</t>
  </si>
  <si>
    <t>455SCC841S</t>
  </si>
  <si>
    <t>F4-&gt; $A$1</t>
  </si>
  <si>
    <t>435SRY971S</t>
  </si>
  <si>
    <t>70HH198004</t>
  </si>
  <si>
    <t xml:space="preserve">Citizen </t>
  </si>
  <si>
    <t>51GE2405HS</t>
  </si>
  <si>
    <t>Age</t>
  </si>
  <si>
    <t>Vote Right</t>
  </si>
  <si>
    <t>&lt;80 and &gt;=60</t>
  </si>
  <si>
    <t>70HHSFN022</t>
  </si>
  <si>
    <t xml:space="preserve">2nd Press </t>
  </si>
  <si>
    <t>F</t>
  </si>
  <si>
    <t>451SCC841S</t>
  </si>
  <si>
    <t>State</t>
  </si>
  <si>
    <t>Firm</t>
  </si>
  <si>
    <t>F4-&gt; A$1</t>
  </si>
  <si>
    <t>70HHSTC002</t>
  </si>
  <si>
    <t>451MA7405S</t>
  </si>
  <si>
    <t>Example 1</t>
  </si>
  <si>
    <t>70HHSTC008</t>
  </si>
  <si>
    <t>55GCR016HS</t>
  </si>
  <si>
    <t>ARUNACHAL PRADESH</t>
  </si>
  <si>
    <t>Country</t>
  </si>
  <si>
    <t>Example 2</t>
  </si>
  <si>
    <t>GDP</t>
  </si>
  <si>
    <t>ASSAM</t>
  </si>
  <si>
    <t>United States</t>
  </si>
  <si>
    <t>70HHSTN005</t>
  </si>
  <si>
    <t>Example 3</t>
  </si>
  <si>
    <t>2,14,39,453</t>
  </si>
  <si>
    <t>455SVE861S</t>
  </si>
  <si>
    <t>70HHSTN007</t>
  </si>
  <si>
    <t>BIHAR</t>
  </si>
  <si>
    <t>455SVT911S</t>
  </si>
  <si>
    <t>China</t>
  </si>
  <si>
    <t>1,41,40,163</t>
  </si>
  <si>
    <t>CHANDIGARH</t>
  </si>
  <si>
    <t>India</t>
  </si>
  <si>
    <t>Japan</t>
  </si>
  <si>
    <t>51,54,475</t>
  </si>
  <si>
    <t>CHHATTISGARH</t>
  </si>
  <si>
    <t>070HHSTP01</t>
  </si>
  <si>
    <t>70HH198001</t>
  </si>
  <si>
    <t>70HH198007</t>
  </si>
  <si>
    <t>Germany</t>
  </si>
  <si>
    <t>3rd Time Press</t>
  </si>
  <si>
    <t>38,63,344</t>
  </si>
  <si>
    <t>F4-&gt; $A1</t>
  </si>
  <si>
    <t>70HH198002</t>
  </si>
  <si>
    <t>DELHI</t>
  </si>
  <si>
    <t>29,35,570</t>
  </si>
  <si>
    <t>70HH198003</t>
  </si>
  <si>
    <t>GUJARAT</t>
  </si>
  <si>
    <t>United Kingdom</t>
  </si>
  <si>
    <t>27,43,586</t>
  </si>
  <si>
    <t>HARYANA</t>
  </si>
  <si>
    <t>France</t>
  </si>
  <si>
    <t>27,07,074</t>
  </si>
  <si>
    <t>HIMACHAL PRADESH</t>
  </si>
  <si>
    <t>Italy</t>
  </si>
  <si>
    <t>70HH198006</t>
  </si>
  <si>
    <t>19,88,636</t>
  </si>
  <si>
    <t>JHARKHAND</t>
  </si>
  <si>
    <t>&lt;60</t>
  </si>
  <si>
    <t>Brazil</t>
  </si>
  <si>
    <t>18,47,020</t>
  </si>
  <si>
    <t>KARNATAKA</t>
  </si>
  <si>
    <t>Canada</t>
  </si>
  <si>
    <t>17,30,914</t>
  </si>
  <si>
    <t>KERALA</t>
  </si>
  <si>
    <t>70HH198011</t>
  </si>
  <si>
    <t>Russia</t>
  </si>
  <si>
    <t>16,37,892</t>
  </si>
  <si>
    <t>LUMBANI ZONE</t>
  </si>
  <si>
    <t>Korea, South</t>
  </si>
  <si>
    <t>16,29,532</t>
  </si>
  <si>
    <t>70HH198029</t>
  </si>
  <si>
    <t>MADHYA PRADESH</t>
  </si>
  <si>
    <t>4th Time</t>
  </si>
  <si>
    <t>F4-&gt; A1</t>
  </si>
  <si>
    <t>Spain</t>
  </si>
  <si>
    <t>13,97,870</t>
  </si>
  <si>
    <t>MAHARASHTRA</t>
  </si>
  <si>
    <t>70HH198035</t>
  </si>
  <si>
    <t>Australia</t>
  </si>
  <si>
    <t>13,76,255</t>
  </si>
  <si>
    <t>ODISA</t>
  </si>
  <si>
    <t>Mexico</t>
  </si>
  <si>
    <t>12,74,175</t>
  </si>
  <si>
    <t>70HHSFN002</t>
  </si>
  <si>
    <t>ORISSA</t>
  </si>
  <si>
    <t>Company</t>
  </si>
  <si>
    <t>Indonesia</t>
  </si>
  <si>
    <t>11,11,713</t>
  </si>
  <si>
    <t>Province No 7</t>
  </si>
  <si>
    <t>Netherlands</t>
  </si>
  <si>
    <t>9,02,355</t>
  </si>
  <si>
    <t>PUDUCHERRY</t>
  </si>
  <si>
    <t>Saudi Arabia</t>
  </si>
  <si>
    <t>0HHSRYH001</t>
  </si>
  <si>
    <t>7,79,289</t>
  </si>
  <si>
    <t>PUNJAB</t>
  </si>
  <si>
    <t>Turkey</t>
  </si>
  <si>
    <t>7,43,708</t>
  </si>
  <si>
    <t>70HHSST001</t>
  </si>
  <si>
    <t>RAJASTHAN</t>
  </si>
  <si>
    <t>Switzerland</t>
  </si>
  <si>
    <t>7,15,360</t>
  </si>
  <si>
    <t>70HHSTC001</t>
  </si>
  <si>
    <t>TAMILNADU</t>
  </si>
  <si>
    <t>TELANGANA</t>
  </si>
  <si>
    <t>TRIPURA</t>
  </si>
  <si>
    <t>UTTAR PRADESH</t>
  </si>
  <si>
    <t>70HHSTC003</t>
  </si>
  <si>
    <t>UTTARAKHAND</t>
  </si>
  <si>
    <t>WEST BENGAL</t>
  </si>
  <si>
    <t>70HHSTC004</t>
  </si>
  <si>
    <t>70HHSTN001</t>
  </si>
  <si>
    <t>70HHSTN004</t>
  </si>
  <si>
    <t>H</t>
  </si>
  <si>
    <t>HUF</t>
  </si>
  <si>
    <t>70HHSTN006</t>
  </si>
  <si>
    <t>70HHSTN008</t>
  </si>
  <si>
    <t>070HHSTP02</t>
  </si>
  <si>
    <t>070HHSTP03</t>
  </si>
  <si>
    <t>070HHSTP04</t>
  </si>
  <si>
    <t>070HHSTP05</t>
  </si>
  <si>
    <t>070HHSTP06</t>
  </si>
  <si>
    <t>070HHSTP07</t>
  </si>
  <si>
    <t xml:space="preserve">Pan No </t>
  </si>
  <si>
    <t>070HHSTP08</t>
  </si>
  <si>
    <t>070HHSTP09</t>
  </si>
  <si>
    <t>070HHSTP10</t>
  </si>
  <si>
    <t>070HHSTP11</t>
  </si>
  <si>
    <t>070HHSTP12</t>
  </si>
  <si>
    <t>070HHSTP13</t>
  </si>
  <si>
    <t>070HHSTP14</t>
  </si>
  <si>
    <t>070HHSTP15</t>
  </si>
  <si>
    <t>070HHSTP16</t>
  </si>
  <si>
    <t>070HHSTP17</t>
  </si>
  <si>
    <t>070HHSTP18</t>
  </si>
  <si>
    <t>ALIPA2010R</t>
  </si>
  <si>
    <t>070HHSTP19</t>
  </si>
  <si>
    <t>70HHSTR001</t>
  </si>
  <si>
    <t>UDS</t>
  </si>
  <si>
    <t>EURO</t>
  </si>
  <si>
    <t>70HHSZJ001</t>
  </si>
  <si>
    <t>UK</t>
  </si>
  <si>
    <t>70HHSZJ002</t>
  </si>
  <si>
    <t>70HHSZJ003</t>
  </si>
  <si>
    <t>70HHSZJ004</t>
  </si>
  <si>
    <t>70HHSZJ005</t>
  </si>
  <si>
    <t>70HHSZJ006</t>
  </si>
  <si>
    <t>70HHSZJ007</t>
  </si>
  <si>
    <t>Qualification</t>
  </si>
  <si>
    <t>Experience</t>
  </si>
  <si>
    <t>Eligible</t>
  </si>
  <si>
    <t>70HHSZJ008</t>
  </si>
  <si>
    <t>Student name</t>
  </si>
  <si>
    <t>% Marks</t>
  </si>
  <si>
    <t>70HHSZJ009</t>
  </si>
  <si>
    <t>Result</t>
  </si>
  <si>
    <t>Grade</t>
  </si>
  <si>
    <t>70HHSZJ010</t>
  </si>
  <si>
    <t>70HHSZJ011</t>
  </si>
  <si>
    <t>70HHSZJ012</t>
  </si>
  <si>
    <t>100198900S</t>
  </si>
  <si>
    <t>100SRC921S</t>
  </si>
  <si>
    <t>In USD</t>
  </si>
  <si>
    <t>IN EURO</t>
  </si>
  <si>
    <t>100SRY900S</t>
  </si>
  <si>
    <t>IN UK</t>
  </si>
  <si>
    <t>100SRY960S</t>
  </si>
  <si>
    <t>100STC921S</t>
  </si>
  <si>
    <t>100STCA20S</t>
  </si>
  <si>
    <t>100STP900S</t>
  </si>
  <si>
    <t>100STR940S</t>
  </si>
  <si>
    <t>100SVE900S</t>
  </si>
  <si>
    <t>100SVE910S</t>
  </si>
  <si>
    <t>100SWA900S</t>
  </si>
  <si>
    <t>102GT8B00S</t>
  </si>
  <si>
    <t>133SPH900S</t>
  </si>
  <si>
    <t>191GB4000S</t>
  </si>
  <si>
    <t>191SCJ710S</t>
  </si>
  <si>
    <t>191SCN010S</t>
  </si>
  <si>
    <t>191SRC920S</t>
  </si>
  <si>
    <t>191SRSC10S</t>
  </si>
  <si>
    <t>200198900S</t>
  </si>
  <si>
    <t>200SFV770S</t>
  </si>
  <si>
    <t>if % marks &gt;=50 then Pass other wise fail</t>
  </si>
  <si>
    <t>200SRY960S</t>
  </si>
  <si>
    <t>200SSP901S</t>
  </si>
  <si>
    <t>AGSPG1100B</t>
  </si>
  <si>
    <t>200SSP911S</t>
  </si>
  <si>
    <t>200SST870S</t>
  </si>
  <si>
    <t>200STC921S</t>
  </si>
  <si>
    <t>200STCA00S</t>
  </si>
  <si>
    <t>200STCA20S</t>
  </si>
  <si>
    <t>200STP900S</t>
  </si>
  <si>
    <t>200STR790S</t>
  </si>
  <si>
    <t>200STRA20S</t>
  </si>
  <si>
    <t>200STRA40S</t>
  </si>
  <si>
    <t>200SVE900S</t>
  </si>
  <si>
    <t>200SVE910S</t>
  </si>
  <si>
    <t>200SWA940S</t>
  </si>
  <si>
    <t>200SZN900S</t>
  </si>
  <si>
    <t>203GC7300S</t>
  </si>
  <si>
    <t>204GCC000S</t>
  </si>
  <si>
    <t>204SWP900S</t>
  </si>
  <si>
    <t>AAJFK8605J</t>
  </si>
  <si>
    <t>209SWP900S</t>
  </si>
  <si>
    <t>211STP900S</t>
  </si>
  <si>
    <t>215SSP910S</t>
  </si>
  <si>
    <t>215STC901S</t>
  </si>
  <si>
    <t>216SRM840S</t>
  </si>
  <si>
    <t>216STC901S</t>
  </si>
  <si>
    <t>Mixed Reference</t>
  </si>
  <si>
    <t>217SRM840S</t>
  </si>
  <si>
    <t>217STC901S</t>
  </si>
  <si>
    <t>220GCC000S</t>
  </si>
  <si>
    <t>230SPH900S</t>
  </si>
  <si>
    <t>321SST940S</t>
  </si>
  <si>
    <t>321SWA940S</t>
  </si>
  <si>
    <t>AAACB1015A</t>
  </si>
  <si>
    <t>330198000S</t>
  </si>
  <si>
    <t>330198D00S</t>
  </si>
  <si>
    <t>How many Reps get the Bonus?</t>
  </si>
  <si>
    <t>330AADH00S</t>
  </si>
  <si>
    <t>330SCC730S</t>
  </si>
  <si>
    <t>330SCC830S</t>
  </si>
  <si>
    <t>330SCC870S</t>
  </si>
  <si>
    <t>330SCC900S</t>
  </si>
  <si>
    <t>330SFV760S</t>
  </si>
  <si>
    <t>330SRY901S</t>
  </si>
  <si>
    <t>330SRY960S</t>
  </si>
  <si>
    <t>330SRY970S</t>
  </si>
  <si>
    <t>330SST941S</t>
  </si>
  <si>
    <t>330STC901S</t>
  </si>
  <si>
    <t>330STCA20S</t>
  </si>
  <si>
    <t>AAAHB1169P</t>
  </si>
  <si>
    <t>330STN760S</t>
  </si>
  <si>
    <t>330STR940S</t>
  </si>
  <si>
    <t>If sales figure&gt;5000 then 12% otherwise 5%</t>
  </si>
  <si>
    <t>330STRA20S</t>
  </si>
  <si>
    <t>330SVE860S</t>
  </si>
  <si>
    <t>330SVE900S</t>
  </si>
  <si>
    <t>330SVH760S</t>
  </si>
  <si>
    <t>330SVN900S</t>
  </si>
  <si>
    <t>D</t>
  </si>
  <si>
    <t>330SVN970S</t>
  </si>
  <si>
    <t>330SWA930S</t>
  </si>
  <si>
    <t>330SZJ900S</t>
  </si>
  <si>
    <t>341198900S</t>
  </si>
  <si>
    <t>341AADH00S</t>
  </si>
  <si>
    <t>AJRPM2445A</t>
  </si>
  <si>
    <t>341AADH10S</t>
  </si>
  <si>
    <t>341AAEH00S</t>
  </si>
  <si>
    <t>Sales Rep</t>
  </si>
  <si>
    <t>341SCC730S</t>
  </si>
  <si>
    <t>Sales Figures</t>
  </si>
  <si>
    <t>New  Customers</t>
  </si>
  <si>
    <t>Bonus?</t>
  </si>
  <si>
    <t>341SCC830S</t>
  </si>
  <si>
    <t>41SCC830ZS</t>
  </si>
  <si>
    <t>341SCC870S</t>
  </si>
  <si>
    <t>341SCC900S</t>
  </si>
  <si>
    <t>E</t>
  </si>
  <si>
    <t>341SFV770S</t>
  </si>
  <si>
    <t>341SRY900S</t>
  </si>
  <si>
    <t>341SRY960S</t>
  </si>
  <si>
    <t>341SST870S</t>
  </si>
  <si>
    <t>341SST941S</t>
  </si>
  <si>
    <t>Hopes</t>
  </si>
  <si>
    <t>341SSTA30S</t>
  </si>
  <si>
    <t>341STC900S</t>
  </si>
  <si>
    <t>341STC920S</t>
  </si>
  <si>
    <t>341STCA20S</t>
  </si>
  <si>
    <t>341STN900S</t>
  </si>
  <si>
    <t>341STR920S</t>
  </si>
  <si>
    <t>341STR940S</t>
  </si>
  <si>
    <t>341STR960S</t>
  </si>
  <si>
    <t>341STRA20S</t>
  </si>
  <si>
    <t>341SVE900S</t>
  </si>
  <si>
    <t>341SVN900S</t>
  </si>
  <si>
    <t>341SWA900S</t>
  </si>
  <si>
    <t>341SWA930S</t>
  </si>
  <si>
    <t>Smith</t>
  </si>
  <si>
    <t>341SWA941S</t>
  </si>
  <si>
    <t>341SWH961S</t>
  </si>
  <si>
    <t>341SWH971S</t>
  </si>
  <si>
    <t>341SZJ900S</t>
  </si>
  <si>
    <t>341SZN900S</t>
  </si>
  <si>
    <t>342STP950S</t>
  </si>
  <si>
    <t>344GW3980S</t>
  </si>
  <si>
    <t>G</t>
  </si>
  <si>
    <t>345SWP900S</t>
  </si>
  <si>
    <t>355SRY900S</t>
  </si>
  <si>
    <t>360STC901S</t>
  </si>
  <si>
    <t>360STCA20S</t>
  </si>
  <si>
    <t>360STN760S</t>
  </si>
  <si>
    <t>360STN901S</t>
  </si>
  <si>
    <t>360STR901S</t>
  </si>
  <si>
    <t>360STRA00S</t>
  </si>
  <si>
    <t>360SVE860S</t>
  </si>
  <si>
    <t>360SVN901S</t>
  </si>
  <si>
    <t>360SWH961S</t>
  </si>
  <si>
    <t>361GFC770S</t>
  </si>
  <si>
    <t>361SFN851S</t>
  </si>
  <si>
    <t>361SPH900S</t>
  </si>
  <si>
    <t>361SRC921S</t>
  </si>
  <si>
    <t>361SRY960S</t>
  </si>
  <si>
    <t>361SRY970S</t>
  </si>
  <si>
    <t>361SZJ900S</t>
  </si>
  <si>
    <t>363437620S</t>
  </si>
  <si>
    <t>366SGA900S</t>
  </si>
  <si>
    <t>393SCJ710S</t>
  </si>
  <si>
    <t>393SCN010S</t>
  </si>
  <si>
    <t>393SWS900S</t>
  </si>
  <si>
    <t>394035010S</t>
  </si>
  <si>
    <t>394GW8681S</t>
  </si>
  <si>
    <t>394SPH901S</t>
  </si>
  <si>
    <t>395GB4780S</t>
  </si>
  <si>
    <t>395GBJ731S</t>
  </si>
  <si>
    <t>395SCJ710S</t>
  </si>
  <si>
    <t>395SCN000S</t>
  </si>
  <si>
    <t>395SCN010S</t>
  </si>
  <si>
    <t>395SPH901S</t>
  </si>
  <si>
    <t>395SRP980S</t>
  </si>
  <si>
    <t>395SRP981S</t>
  </si>
  <si>
    <t>395STC901S</t>
  </si>
  <si>
    <t>395SWS900S</t>
  </si>
  <si>
    <t>000SRY960S</t>
  </si>
  <si>
    <t>000SRY971S</t>
  </si>
  <si>
    <t>100SFN851S</t>
  </si>
  <si>
    <t>100STC900S</t>
  </si>
  <si>
    <t>100STN900S</t>
  </si>
  <si>
    <t>100STR780S</t>
  </si>
  <si>
    <t>100STR900S</t>
  </si>
  <si>
    <t>100STR942S</t>
  </si>
  <si>
    <t>100STRA40S</t>
  </si>
  <si>
    <t>100SZJ900S</t>
  </si>
  <si>
    <t>101SCC940S</t>
  </si>
  <si>
    <t>101SST940S</t>
  </si>
  <si>
    <t>101STP900S</t>
  </si>
  <si>
    <t>101SWA930S</t>
  </si>
  <si>
    <t>101SWH960S</t>
  </si>
  <si>
    <t>101SWP900S</t>
  </si>
  <si>
    <t>191437020S</t>
  </si>
  <si>
    <t>191GF6000S</t>
  </si>
  <si>
    <t>191GS4762S</t>
  </si>
  <si>
    <t>Date</t>
  </si>
  <si>
    <t>Customer</t>
  </si>
  <si>
    <t>Product</t>
  </si>
  <si>
    <t>COGS</t>
  </si>
  <si>
    <t>NorthEast</t>
  </si>
  <si>
    <t>Chin</t>
  </si>
  <si>
    <t>Nature Company</t>
  </si>
  <si>
    <t>HLL Item</t>
  </si>
  <si>
    <t>SUM of Sales</t>
  </si>
  <si>
    <t>Yahoo</t>
  </si>
  <si>
    <t>WKL Item</t>
  </si>
  <si>
    <t>MidWest</t>
  </si>
  <si>
    <t>SouthEast</t>
  </si>
  <si>
    <t>Grand Total</t>
  </si>
  <si>
    <t>Sherman Williams</t>
  </si>
  <si>
    <t>BPZ Item</t>
  </si>
  <si>
    <t>Amazon.com</t>
  </si>
  <si>
    <t>CSJ Item</t>
  </si>
  <si>
    <t>Costco</t>
  </si>
  <si>
    <t>Home Depot</t>
  </si>
  <si>
    <t>AUW Item</t>
  </si>
  <si>
    <t>ExcelIsVeryFun.com</t>
  </si>
  <si>
    <t>KEI Item</t>
  </si>
  <si>
    <t>Google</t>
  </si>
  <si>
    <t>Whole Foods</t>
  </si>
  <si>
    <t>FKD Item</t>
  </si>
  <si>
    <t>MWN Item</t>
  </si>
  <si>
    <t>McLendon's Hardware</t>
  </si>
  <si>
    <t>HAI Item</t>
  </si>
  <si>
    <t>WPF Item</t>
  </si>
  <si>
    <t>Office Depot</t>
  </si>
  <si>
    <t>FEK Item</t>
  </si>
  <si>
    <t>Peet's Coffee</t>
  </si>
  <si>
    <t>XNB Item</t>
  </si>
  <si>
    <t>YWP Item</t>
  </si>
  <si>
    <t>Solar and Wind Inc.</t>
  </si>
  <si>
    <t>LOP Item</t>
  </si>
  <si>
    <t>The Economist</t>
  </si>
  <si>
    <t>UXD Item</t>
  </si>
  <si>
    <t>TGL Item</t>
  </si>
  <si>
    <t>RCA Item</t>
  </si>
  <si>
    <t>AIL Item</t>
  </si>
  <si>
    <t>SVF Item</t>
  </si>
  <si>
    <t>PET Item</t>
  </si>
  <si>
    <t>TMF Item</t>
  </si>
  <si>
    <t>YVD Item</t>
  </si>
  <si>
    <t>CNG Item</t>
  </si>
  <si>
    <t>CVY Item</t>
  </si>
  <si>
    <t>KYW Item</t>
  </si>
  <si>
    <t>RHM Item</t>
  </si>
  <si>
    <t>FMP Item</t>
  </si>
  <si>
    <t>JLK Item</t>
  </si>
  <si>
    <t>JXK Item</t>
  </si>
  <si>
    <t>WLY Item</t>
  </si>
  <si>
    <t>BNH Item</t>
  </si>
  <si>
    <t>STR Item</t>
  </si>
  <si>
    <t>KST Item</t>
  </si>
  <si>
    <t>Deniro</t>
  </si>
  <si>
    <t>VBF Item</t>
  </si>
  <si>
    <t>VYV Item</t>
  </si>
  <si>
    <t>OLN Item</t>
  </si>
  <si>
    <t>VPY Item</t>
  </si>
  <si>
    <t>EYP Item</t>
  </si>
  <si>
    <t>AYF Item</t>
  </si>
  <si>
    <t>VNQ Item</t>
  </si>
  <si>
    <t>Anderson</t>
  </si>
  <si>
    <t>LEO Item</t>
  </si>
  <si>
    <t>ICN Item</t>
  </si>
  <si>
    <t>LFI Item</t>
  </si>
  <si>
    <t>WXR Item</t>
  </si>
  <si>
    <t>PUJ Item</t>
  </si>
  <si>
    <t>QRV Item</t>
  </si>
  <si>
    <t>Jeri</t>
  </si>
  <si>
    <t>NEE Item</t>
  </si>
  <si>
    <t>ZLA Item</t>
  </si>
  <si>
    <t>NJY Item</t>
  </si>
  <si>
    <t>Reis</t>
  </si>
  <si>
    <t>QLL Item</t>
  </si>
  <si>
    <t>KSG Item</t>
  </si>
  <si>
    <t>Jon</t>
  </si>
  <si>
    <t>ZJS Item</t>
  </si>
  <si>
    <t>YGP Item</t>
  </si>
  <si>
    <t>PTH Item</t>
  </si>
  <si>
    <t>IQG Item</t>
  </si>
  <si>
    <t>VMC Item</t>
  </si>
  <si>
    <t>SHA Item</t>
  </si>
  <si>
    <t>Moore</t>
  </si>
  <si>
    <t>LOI Item</t>
  </si>
  <si>
    <t>XOU Item</t>
  </si>
  <si>
    <t>BYE Item</t>
  </si>
  <si>
    <t>JYF Item</t>
  </si>
  <si>
    <t>OYO Item</t>
  </si>
  <si>
    <t>YQS Item</t>
  </si>
  <si>
    <t>NBK Item</t>
  </si>
  <si>
    <t>Novak</t>
  </si>
  <si>
    <t>VIN Item</t>
  </si>
  <si>
    <t>MSH Item</t>
  </si>
  <si>
    <t>NWT Item</t>
  </si>
  <si>
    <t>EWM Item</t>
  </si>
  <si>
    <t>UBV Item</t>
  </si>
  <si>
    <t>MYE Item</t>
  </si>
  <si>
    <t>KHA Item</t>
  </si>
  <si>
    <t>TGO Item</t>
  </si>
  <si>
    <t>ILP Item</t>
  </si>
  <si>
    <t>Pletcher</t>
  </si>
  <si>
    <t>HGQ Item</t>
  </si>
  <si>
    <t>EZU Item</t>
  </si>
  <si>
    <t>YIP Item</t>
  </si>
  <si>
    <t>EIE Item</t>
  </si>
  <si>
    <t>WWB Item</t>
  </si>
  <si>
    <t>JZS Item</t>
  </si>
  <si>
    <t>PQT Item</t>
  </si>
  <si>
    <t>XHR Item</t>
  </si>
  <si>
    <t>Christensen</t>
  </si>
  <si>
    <t>IAG Item</t>
  </si>
  <si>
    <t>UGN Item</t>
  </si>
  <si>
    <t>FLS Item</t>
  </si>
  <si>
    <t>LRH Item</t>
  </si>
  <si>
    <t>QDA Item</t>
  </si>
  <si>
    <t>MQP Item</t>
  </si>
  <si>
    <t>ATV Item</t>
  </si>
  <si>
    <t>Dumont</t>
  </si>
  <si>
    <t>UZP Item</t>
  </si>
  <si>
    <t>UDH Item</t>
  </si>
  <si>
    <t>QJV Item</t>
  </si>
  <si>
    <t>KVA Item</t>
  </si>
  <si>
    <t>TLQ Item</t>
  </si>
  <si>
    <t>Luke</t>
  </si>
  <si>
    <t>MME Item</t>
  </si>
  <si>
    <t>BJH Item</t>
  </si>
  <si>
    <t>ZEI Item</t>
  </si>
  <si>
    <t>Burns</t>
  </si>
  <si>
    <t>CLN Item</t>
  </si>
  <si>
    <t>ZMF Item</t>
  </si>
  <si>
    <t>VRK Item</t>
  </si>
  <si>
    <t>MQW Item</t>
  </si>
  <si>
    <t>LFD Item</t>
  </si>
  <si>
    <t>JTV Item</t>
  </si>
  <si>
    <t>MOQ Item</t>
  </si>
  <si>
    <t>TTM Item</t>
  </si>
  <si>
    <t>NSN Item</t>
  </si>
  <si>
    <t>JUE Item</t>
  </si>
  <si>
    <t>XZF Item</t>
  </si>
  <si>
    <t>YHI Item</t>
  </si>
  <si>
    <t>SRN Item</t>
  </si>
  <si>
    <t>CCV Item</t>
  </si>
  <si>
    <t>YNQ Item</t>
  </si>
  <si>
    <t>UCA Item</t>
  </si>
  <si>
    <t>ETU Item</t>
  </si>
  <si>
    <t>WVS Item</t>
  </si>
  <si>
    <t>AIM Item</t>
  </si>
  <si>
    <t>HAK Item</t>
  </si>
  <si>
    <t>BCD Item</t>
  </si>
  <si>
    <t>CNN Item</t>
  </si>
  <si>
    <t>LVD Item</t>
  </si>
  <si>
    <t>XVI Item</t>
  </si>
  <si>
    <t>ZFB Item</t>
  </si>
  <si>
    <t>VDA Item</t>
  </si>
  <si>
    <t>KBY Item</t>
  </si>
  <si>
    <t>Reynolds</t>
  </si>
  <si>
    <t>ULJ Item</t>
  </si>
  <si>
    <t>ENW Item</t>
  </si>
  <si>
    <t>EXM Item</t>
  </si>
  <si>
    <t>QDR Item</t>
  </si>
  <si>
    <t>YAK Item</t>
  </si>
  <si>
    <t>RYV Item</t>
  </si>
  <si>
    <t>Rhonda</t>
  </si>
  <si>
    <t>MKO Item</t>
  </si>
  <si>
    <t>Moody</t>
  </si>
  <si>
    <t>WHF Item</t>
  </si>
  <si>
    <t>MHX Item</t>
  </si>
  <si>
    <t>TIH Item</t>
  </si>
  <si>
    <t>XMY Item</t>
  </si>
  <si>
    <t>NZX Item</t>
  </si>
  <si>
    <t>XZI Item</t>
  </si>
  <si>
    <t>DIO Item</t>
  </si>
  <si>
    <t>PEN Item</t>
  </si>
  <si>
    <t>KFE Item</t>
  </si>
  <si>
    <t>Jacobsen</t>
  </si>
  <si>
    <t>XFU Item</t>
  </si>
  <si>
    <t>XWP Item</t>
  </si>
  <si>
    <t>OAP Item</t>
  </si>
  <si>
    <t>THO Item</t>
  </si>
  <si>
    <t>FFT Item</t>
  </si>
  <si>
    <t>EFD Item</t>
  </si>
  <si>
    <t>SNK Item</t>
  </si>
  <si>
    <t>Ray</t>
  </si>
  <si>
    <t>FSD Item</t>
  </si>
  <si>
    <t>UMN Item</t>
  </si>
  <si>
    <t>WBN Item</t>
  </si>
  <si>
    <t>IWN Item</t>
  </si>
  <si>
    <t>ITT Item</t>
  </si>
  <si>
    <t>MKA Item</t>
  </si>
  <si>
    <t>LVG Item</t>
  </si>
  <si>
    <t>QSA Item</t>
  </si>
  <si>
    <t>Macdonald</t>
  </si>
  <si>
    <t>EYG Item</t>
  </si>
  <si>
    <t>VCN Item</t>
  </si>
  <si>
    <t>JUV Item</t>
  </si>
  <si>
    <t>SWQ Item</t>
  </si>
  <si>
    <t>FZK Item</t>
  </si>
  <si>
    <t>BUZ Item</t>
  </si>
  <si>
    <t>FPF Item</t>
  </si>
  <si>
    <t>UVO Item</t>
  </si>
  <si>
    <t>Neal</t>
  </si>
  <si>
    <t>UNH Item</t>
  </si>
  <si>
    <t>UDS Item</t>
  </si>
  <si>
    <t>QTS Item</t>
  </si>
  <si>
    <t>CJK Item</t>
  </si>
  <si>
    <t>WWU Item</t>
  </si>
  <si>
    <t>IZV Item</t>
  </si>
  <si>
    <t>DNA Item</t>
  </si>
  <si>
    <t>RFR Item</t>
  </si>
  <si>
    <t>EAR Item</t>
  </si>
  <si>
    <t>Snow</t>
  </si>
  <si>
    <t>ZAH Item</t>
  </si>
  <si>
    <t>ESJ Item</t>
  </si>
  <si>
    <t>Sheliadawn</t>
  </si>
  <si>
    <t>WEW Item</t>
  </si>
  <si>
    <t>QHO Item</t>
  </si>
  <si>
    <t>AIQ Item</t>
  </si>
  <si>
    <t>ONY Item</t>
  </si>
  <si>
    <t>Johnson</t>
  </si>
  <si>
    <t>RGS Item</t>
  </si>
  <si>
    <t>MFB Item</t>
  </si>
  <si>
    <t>IAF Item</t>
  </si>
  <si>
    <t>SBX Item</t>
  </si>
  <si>
    <t>JZO Item</t>
  </si>
  <si>
    <t>CRF Item</t>
  </si>
  <si>
    <t>Lang</t>
  </si>
  <si>
    <t>SCW Item</t>
  </si>
  <si>
    <t>GLG Item</t>
  </si>
  <si>
    <t>NGZ Item</t>
  </si>
  <si>
    <t>KKF Item</t>
  </si>
  <si>
    <t>PKE Item</t>
  </si>
  <si>
    <t>HMW Item</t>
  </si>
  <si>
    <t>KQN Item</t>
  </si>
  <si>
    <t>Olson</t>
  </si>
  <si>
    <t>BPJ Item</t>
  </si>
  <si>
    <t>ONK Item</t>
  </si>
  <si>
    <t>KNX Item</t>
  </si>
  <si>
    <t>PBH Item</t>
  </si>
  <si>
    <t>QGM Item</t>
  </si>
  <si>
    <t>Ingram</t>
  </si>
  <si>
    <t>NCH Item</t>
  </si>
  <si>
    <t>VGE Item</t>
  </si>
  <si>
    <t>JGS Item</t>
  </si>
  <si>
    <t>TBQ Item</t>
  </si>
  <si>
    <t>WWD Item</t>
  </si>
  <si>
    <t>HQT Item</t>
  </si>
  <si>
    <t>PUD Item</t>
  </si>
  <si>
    <t>Sampson</t>
  </si>
  <si>
    <t>IYT Item</t>
  </si>
  <si>
    <t>QBL Item</t>
  </si>
  <si>
    <t>JFF Item</t>
  </si>
  <si>
    <t>LCU Item</t>
  </si>
  <si>
    <t>XYL Item</t>
  </si>
  <si>
    <t>NIV Item</t>
  </si>
  <si>
    <t>HUO Item</t>
  </si>
  <si>
    <t>Trueblood</t>
  </si>
  <si>
    <t>Steven</t>
  </si>
  <si>
    <t>OQM Item</t>
  </si>
  <si>
    <t>HPF Item</t>
  </si>
  <si>
    <t>VDD Item</t>
  </si>
  <si>
    <t>QIL Item</t>
  </si>
  <si>
    <t>FZS Item</t>
  </si>
  <si>
    <t>Mills</t>
  </si>
  <si>
    <t>DKM Item</t>
  </si>
  <si>
    <t>LGZ Item</t>
  </si>
  <si>
    <t>BAN Item</t>
  </si>
  <si>
    <t>OCL Item</t>
  </si>
  <si>
    <t>MTL Item</t>
  </si>
  <si>
    <t>SMX Item</t>
  </si>
  <si>
    <t>DRK Item</t>
  </si>
  <si>
    <t>XLF Item</t>
  </si>
  <si>
    <t>III Item</t>
  </si>
  <si>
    <t>FPO Item</t>
  </si>
  <si>
    <t>LXS Item</t>
  </si>
  <si>
    <t>WPE Item</t>
  </si>
  <si>
    <t>MGO Item</t>
  </si>
  <si>
    <t>RDD Item</t>
  </si>
  <si>
    <t>RGD Item</t>
  </si>
  <si>
    <t>GYH Item</t>
  </si>
  <si>
    <t>HKD Item</t>
  </si>
  <si>
    <t>GYK Item</t>
  </si>
  <si>
    <t>UPA Item</t>
  </si>
  <si>
    <t>QPM Item</t>
  </si>
  <si>
    <t>XIM Item</t>
  </si>
  <si>
    <t>EAP Item</t>
  </si>
  <si>
    <t>UWT Item</t>
  </si>
  <si>
    <t>MPS Item</t>
  </si>
  <si>
    <t>ACF Item</t>
  </si>
  <si>
    <t>ZCL Item</t>
  </si>
  <si>
    <t>AWF Item</t>
  </si>
  <si>
    <t>TYZ Item</t>
  </si>
  <si>
    <t>OGH Item</t>
  </si>
  <si>
    <t>VYM Item</t>
  </si>
  <si>
    <t>WIP Item</t>
  </si>
  <si>
    <t>WMW Item</t>
  </si>
  <si>
    <t>MQT Item</t>
  </si>
  <si>
    <t>ILS Item</t>
  </si>
  <si>
    <t>XXH Item</t>
  </si>
  <si>
    <t>BTJ Item</t>
  </si>
  <si>
    <t>SXT Item</t>
  </si>
  <si>
    <t>DRO Item</t>
  </si>
  <si>
    <t>Troung</t>
  </si>
  <si>
    <t>WIL Item</t>
  </si>
  <si>
    <t>EIS Item</t>
  </si>
  <si>
    <t>TTK Item</t>
  </si>
  <si>
    <t>UBW Item</t>
  </si>
  <si>
    <t>GMO Item</t>
  </si>
  <si>
    <t>XLN Item</t>
  </si>
  <si>
    <t>BSV Item</t>
  </si>
  <si>
    <t>IKV Item</t>
  </si>
  <si>
    <t>PXE Item</t>
  </si>
  <si>
    <t>KKL Item</t>
  </si>
  <si>
    <t>RRT Item</t>
  </si>
  <si>
    <t>ZMY Item</t>
  </si>
  <si>
    <t>YTX Item</t>
  </si>
  <si>
    <t>CMU Item</t>
  </si>
  <si>
    <t>EVO Item</t>
  </si>
  <si>
    <t>PUA Item</t>
  </si>
  <si>
    <t>BJI Item</t>
  </si>
  <si>
    <t>FZY Item</t>
  </si>
  <si>
    <t>AEW Item</t>
  </si>
  <si>
    <t>KXJ Item</t>
  </si>
  <si>
    <t>NFU Item</t>
  </si>
  <si>
    <t>YHA Item</t>
  </si>
  <si>
    <t>CNH Item</t>
  </si>
  <si>
    <t>KFB Item</t>
  </si>
  <si>
    <t>ZQH Item</t>
  </si>
  <si>
    <t>EUH Item</t>
  </si>
  <si>
    <t>XBY Item</t>
  </si>
  <si>
    <t>GAK Item</t>
  </si>
  <si>
    <t>SQZ Item</t>
  </si>
  <si>
    <t>KPO Item</t>
  </si>
  <si>
    <t>EHO Item</t>
  </si>
  <si>
    <t>GPQ Item</t>
  </si>
  <si>
    <t>DVC Item</t>
  </si>
  <si>
    <t>PJA Item</t>
  </si>
  <si>
    <t>WCX Item</t>
  </si>
  <si>
    <t>YGD Item</t>
  </si>
  <si>
    <t>ZAW Item</t>
  </si>
  <si>
    <t>WJP Item</t>
  </si>
  <si>
    <t>YIT Item</t>
  </si>
  <si>
    <t>KJV Item</t>
  </si>
  <si>
    <t>PAY Item</t>
  </si>
  <si>
    <t>GHH Item</t>
  </si>
  <si>
    <t>TUL Item</t>
  </si>
  <si>
    <t xml:space="preserve">Vendor Registration Form </t>
  </si>
  <si>
    <t>Rules</t>
  </si>
  <si>
    <t>Vendor Name :</t>
  </si>
  <si>
    <t>Email Address :</t>
  </si>
  <si>
    <t>Web Site :</t>
  </si>
  <si>
    <t>City :</t>
  </si>
  <si>
    <t>Pin Code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</si>
</sst>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dd\-mm\-yyyy"/>
    <numFmt numFmtId="165" formatCode="dd/mmm/yyyy"/>
    <numFmt numFmtId="166" formatCode="d/mmm/yyyy"/>
    <numFmt numFmtId="167" formatCode="dd/mmmm/yyyy"/>
    <numFmt numFmtId="168" formatCode="d/mmmm/yyyy"/>
    <numFmt numFmtId="169" formatCode="[$-14009]dd/mmm/yyyy"/>
    <numFmt numFmtId="170" formatCode="[$-14009]dd/mm/yyyy"/>
    <numFmt numFmtId="171" formatCode="d/m/yyyy"/>
    <numFmt numFmtId="172" formatCode="&quot;₹&quot;\ #,##0.00"/>
    <numFmt numFmtId="173" formatCode="[$$-409]#,##0.00"/>
    <numFmt numFmtId="174" formatCode="[$$-1009]#,##0.00"/>
    <numFmt numFmtId="175" formatCode="[$$-C09]#,##0.00"/>
    <numFmt numFmtId="176" formatCode="[$€-2]\ #,##0.00"/>
    <numFmt numFmtId="177" formatCode="[$£-809]#,##0.00"/>
    <numFmt numFmtId="178" formatCode="#,##0_ ;\-#,##0\ "/>
    <numFmt numFmtId="179" formatCode="d\-m\-yyyy"/>
  </numFmts>
  <fonts count="63">
    <font>
      <sz val="10"/>
      <color rgb="FF000000"/>
      <name val="Arial"/>
      <scheme val="minor"/>
    </font>
    <font>
      <u/>
      <sz val="10"/>
      <color rgb="FF1155CC"/>
      <name val="Arial"/>
      <family val="2"/>
    </font>
    <font>
      <sz val="10"/>
      <color rgb="FF000000"/>
      <name val="Arial"/>
      <family val="2"/>
      <scheme val="minor"/>
    </font>
    <font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rgb="FF222222"/>
      <name val="Arial"/>
      <family val="2"/>
    </font>
    <font>
      <sz val="10"/>
      <color rgb="FFFF0000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4"/>
      <color rgb="FFFFFFFF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rgb="FFFFFFFF"/>
      <name val="Cambria"/>
      <family val="1"/>
    </font>
    <font>
      <b/>
      <sz val="20"/>
      <color rgb="FFFFFFFF"/>
      <name val="Cambria"/>
      <family val="1"/>
    </font>
    <font>
      <sz val="12"/>
      <color rgb="FF000000"/>
      <name val="Cambria"/>
      <family val="1"/>
    </font>
    <font>
      <sz val="15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  <scheme val="minor"/>
    </font>
    <font>
      <sz val="10"/>
      <color rgb="FFB45F06"/>
      <name val="Arial"/>
      <family val="2"/>
      <scheme val="minor"/>
    </font>
    <font>
      <u/>
      <sz val="10"/>
      <color rgb="FF1155CC"/>
      <name val="Arial"/>
      <family val="2"/>
    </font>
    <font>
      <sz val="8"/>
      <color theme="1"/>
      <name val="Tahoma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4"/>
      <color theme="1"/>
      <name val="Tahoma"/>
      <family val="2"/>
    </font>
    <font>
      <sz val="12"/>
      <color theme="1"/>
      <name val="Tahoma"/>
      <family val="2"/>
    </font>
    <font>
      <sz val="16"/>
      <color theme="1"/>
      <name val="Tahoma"/>
      <family val="2"/>
    </font>
    <font>
      <b/>
      <sz val="10"/>
      <color theme="1"/>
      <name val="Arial"/>
      <family val="2"/>
      <scheme val="minor"/>
    </font>
    <font>
      <b/>
      <sz val="12"/>
      <color rgb="FF222222"/>
      <name val="Arial"/>
      <family val="2"/>
    </font>
    <font>
      <b/>
      <sz val="14"/>
      <color rgb="FF444444"/>
      <name val="&quot;Source Sans Pro&quot;"/>
    </font>
    <font>
      <sz val="14"/>
      <color rgb="FF444444"/>
      <name val="&quot;Source Sans Pro&quot;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u/>
      <sz val="10"/>
      <color rgb="FFC00000"/>
      <name val="Cambria"/>
      <family val="1"/>
    </font>
    <font>
      <sz val="10"/>
      <color rgb="FFC00000"/>
      <name val="Cambria"/>
      <family val="1"/>
    </font>
    <font>
      <sz val="12"/>
      <color theme="1"/>
      <name val="Cambria"/>
      <family val="1"/>
    </font>
    <font>
      <b/>
      <sz val="12"/>
      <color theme="1"/>
      <name val="Arial"/>
      <family val="2"/>
    </font>
    <font>
      <sz val="11"/>
      <color rgb="FF000000"/>
      <name val="Trebuchet MS"/>
      <family val="2"/>
    </font>
    <font>
      <sz val="10"/>
      <color theme="1"/>
      <name val="Arial"/>
      <family val="2"/>
    </font>
    <font>
      <b/>
      <sz val="13"/>
      <color theme="1"/>
      <name val="Arial"/>
      <family val="2"/>
      <scheme val="minor"/>
    </font>
    <font>
      <sz val="11"/>
      <color rgb="FFFF0000"/>
      <name val="Trebuchet MS"/>
      <family val="2"/>
    </font>
    <font>
      <b/>
      <sz val="8"/>
      <color rgb="FF000000"/>
      <name val="Arial"/>
      <family val="2"/>
    </font>
    <font>
      <b/>
      <sz val="11"/>
      <color rgb="FF00B0F0"/>
      <name val="Trebuchet MS"/>
      <family val="2"/>
    </font>
    <font>
      <sz val="8"/>
      <color rgb="FF000000"/>
      <name val="Tahoma"/>
      <family val="2"/>
    </font>
    <font>
      <sz val="11"/>
      <color rgb="FF000000"/>
      <name val="Arial"/>
      <family val="2"/>
    </font>
    <font>
      <sz val="11"/>
      <color rgb="FF0563C1"/>
      <name val="Calibri"/>
      <family val="2"/>
    </font>
    <font>
      <sz val="11"/>
      <color rgb="FF202122"/>
      <name val="Arial"/>
      <family val="2"/>
    </font>
    <font>
      <sz val="11"/>
      <color rgb="FF0B0080"/>
      <name val="Arial"/>
      <family val="2"/>
    </font>
    <font>
      <b/>
      <sz val="11"/>
      <color rgb="FF993300"/>
      <name val="Trebuchet MS"/>
      <family val="2"/>
    </font>
    <font>
      <b/>
      <sz val="11"/>
      <color rgb="FF000000"/>
      <name val="Trebuchet MS"/>
      <family val="2"/>
    </font>
    <font>
      <sz val="14"/>
      <color rgb="FFFF0000"/>
      <name val="Trebuchet MS"/>
      <family val="2"/>
    </font>
    <font>
      <b/>
      <sz val="10"/>
      <color theme="0"/>
      <name val="Trebuchet MS"/>
      <family val="2"/>
    </font>
    <font>
      <sz val="12"/>
      <color rgb="FF000000"/>
      <name val="Trebuchet MS"/>
      <family val="2"/>
    </font>
    <font>
      <sz val="20"/>
      <color rgb="FF000000"/>
      <name val="Trebuchet MS"/>
      <family val="2"/>
    </font>
    <font>
      <sz val="18"/>
      <color rgb="FF000000"/>
      <name val="Trebuchet MS"/>
      <family val="2"/>
    </font>
    <font>
      <sz val="24"/>
      <color rgb="FF000000"/>
      <name val="Trebuchet MS"/>
      <family val="2"/>
    </font>
    <font>
      <b/>
      <sz val="10"/>
      <color rgb="FFFFFFFF"/>
      <name val="Arial"/>
      <family val="2"/>
    </font>
    <font>
      <u/>
      <sz val="8"/>
      <color rgb="FF000000"/>
      <name val="Tahoma"/>
      <family val="2"/>
    </font>
    <font>
      <sz val="10"/>
      <color rgb="FF000000"/>
      <name val="Arial"/>
      <family val="2"/>
    </font>
    <font>
      <b/>
      <sz val="18"/>
      <color rgb="FF980000"/>
      <name val="Arial"/>
      <family val="2"/>
      <scheme val="minor"/>
    </font>
    <font>
      <sz val="20"/>
      <color rgb="FF980000"/>
      <name val="Arial"/>
      <family val="2"/>
      <scheme val="minor"/>
    </font>
    <font>
      <sz val="18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theme="8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1155CC"/>
        <bgColor rgb="FF1155CC"/>
      </patternFill>
    </fill>
    <fill>
      <patternFill patternType="solid">
        <fgColor rgb="FF00B0F0"/>
        <bgColor rgb="FF00B0F0"/>
      </patternFill>
    </fill>
    <fill>
      <patternFill patternType="solid">
        <fgColor rgb="FFC6D9F0"/>
        <bgColor rgb="FFC6D9F0"/>
      </patternFill>
    </fill>
    <fill>
      <patternFill patternType="solid">
        <fgColor rgb="FFCC0000"/>
        <bgColor rgb="FFCC0000"/>
      </patternFill>
    </fill>
    <fill>
      <patternFill patternType="solid">
        <fgColor rgb="FFFCE5CD"/>
        <bgColor rgb="FFFCE5CD"/>
      </patternFill>
    </fill>
    <fill>
      <patternFill patternType="solid">
        <fgColor rgb="FF4A86E8"/>
        <bgColor rgb="FF4A86E8"/>
      </patternFill>
    </fill>
    <fill>
      <patternFill patternType="solid">
        <fgColor rgb="FFCC4125"/>
        <bgColor rgb="FFCC4125"/>
      </patternFill>
    </fill>
    <fill>
      <patternFill patternType="solid">
        <fgColor rgb="FFB45F06"/>
        <bgColor rgb="FFB45F06"/>
      </patternFill>
    </fill>
    <fill>
      <patternFill patternType="solid">
        <fgColor rgb="FF0070C0"/>
        <bgColor rgb="FF0070C0"/>
      </patternFill>
    </fill>
    <fill>
      <patternFill patternType="solid">
        <fgColor rgb="FF0066CC"/>
        <bgColor rgb="FF0066CC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F8F9FA"/>
        <bgColor rgb="FFF8F9FA"/>
      </patternFill>
    </fill>
    <fill>
      <patternFill patternType="solid">
        <fgColor rgb="FF00B050"/>
        <bgColor rgb="FF00B050"/>
      </patternFill>
    </fill>
    <fill>
      <patternFill patternType="solid">
        <fgColor rgb="FFC5D9F1"/>
        <bgColor rgb="FFC5D9F1"/>
      </patternFill>
    </fill>
    <fill>
      <patternFill patternType="solid">
        <fgColor rgb="FFF4CCCC"/>
        <bgColor rgb="FFF4CCCC"/>
      </patternFill>
    </fill>
    <fill>
      <patternFill patternType="solid">
        <fgColor rgb="FFFFD966"/>
        <bgColor rgb="FFFFD966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3" borderId="1" xfId="0" applyFont="1" applyFill="1" applyBorder="1"/>
    <xf numFmtId="0" fontId="3" fillId="4" borderId="0" xfId="0" applyFont="1" applyFill="1"/>
    <xf numFmtId="0" fontId="4" fillId="5" borderId="0" xfId="0" applyFont="1" applyFill="1"/>
    <xf numFmtId="0" fontId="5" fillId="6" borderId="0" xfId="0" applyFont="1" applyFill="1" applyAlignment="1">
      <alignment horizontal="left"/>
    </xf>
    <xf numFmtId="0" fontId="4" fillId="7" borderId="0" xfId="0" applyFont="1" applyFill="1"/>
    <xf numFmtId="0" fontId="4" fillId="8" borderId="0" xfId="0" applyFont="1" applyFill="1"/>
    <xf numFmtId="0" fontId="4" fillId="0" borderId="0" xfId="0" applyFont="1"/>
    <xf numFmtId="0" fontId="4" fillId="0" borderId="1" xfId="0" applyFont="1" applyBorder="1"/>
    <xf numFmtId="4" fontId="4" fillId="0" borderId="0" xfId="0" applyNumberFormat="1" applyFont="1"/>
    <xf numFmtId="165" fontId="4" fillId="0" borderId="0" xfId="0" applyNumberFormat="1" applyFont="1"/>
    <xf numFmtId="9" fontId="4" fillId="0" borderId="1" xfId="0" applyNumberFormat="1" applyFont="1" applyBorder="1"/>
    <xf numFmtId="0" fontId="6" fillId="3" borderId="1" xfId="0" applyFont="1" applyFill="1" applyBorder="1"/>
    <xf numFmtId="0" fontId="4" fillId="9" borderId="1" xfId="0" applyFont="1" applyFill="1" applyBorder="1"/>
    <xf numFmtId="0" fontId="4" fillId="8" borderId="1" xfId="0" applyFont="1" applyFill="1" applyBorder="1"/>
    <xf numFmtId="166" fontId="4" fillId="0" borderId="0" xfId="0" applyNumberFormat="1" applyFont="1"/>
    <xf numFmtId="167" fontId="4" fillId="0" borderId="0" xfId="0" applyNumberFormat="1" applyFont="1"/>
    <xf numFmtId="168" fontId="4" fillId="0" borderId="0" xfId="0" applyNumberFormat="1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10" borderId="0" xfId="0" applyFont="1" applyFill="1"/>
    <xf numFmtId="0" fontId="9" fillId="5" borderId="0" xfId="0" applyFont="1" applyFill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11" borderId="2" xfId="0" applyFont="1" applyFill="1" applyBorder="1" applyAlignment="1">
      <alignment horizontal="center" wrapText="1"/>
    </xf>
    <xf numFmtId="0" fontId="11" fillId="11" borderId="2" xfId="0" applyFont="1" applyFill="1" applyBorder="1" applyAlignment="1">
      <alignment horizontal="center"/>
    </xf>
    <xf numFmtId="0" fontId="11" fillId="11" borderId="2" xfId="0" applyFont="1" applyFill="1" applyBorder="1" applyAlignment="1">
      <alignment horizontal="right"/>
    </xf>
    <xf numFmtId="0" fontId="12" fillId="11" borderId="3" xfId="0" applyFont="1" applyFill="1" applyBorder="1" applyAlignment="1">
      <alignment horizontal="center" wrapText="1"/>
    </xf>
    <xf numFmtId="0" fontId="12" fillId="11" borderId="3" xfId="0" applyFont="1" applyFill="1" applyBorder="1" applyAlignment="1">
      <alignment horizontal="right"/>
    </xf>
    <xf numFmtId="0" fontId="4" fillId="5" borderId="0" xfId="0" applyFont="1" applyFill="1" applyAlignment="1">
      <alignment horizontal="center"/>
    </xf>
    <xf numFmtId="0" fontId="13" fillId="12" borderId="2" xfId="0" applyFont="1" applyFill="1" applyBorder="1" applyAlignment="1">
      <alignment horizontal="center"/>
    </xf>
    <xf numFmtId="0" fontId="13" fillId="12" borderId="2" xfId="0" applyFont="1" applyFill="1" applyBorder="1"/>
    <xf numFmtId="0" fontId="14" fillId="0" borderId="1" xfId="0" applyFont="1" applyBorder="1"/>
    <xf numFmtId="0" fontId="4" fillId="0" borderId="0" xfId="0" applyFont="1" applyAlignment="1">
      <alignment horizontal="center"/>
    </xf>
    <xf numFmtId="0" fontId="15" fillId="0" borderId="1" xfId="0" applyFont="1" applyBorder="1"/>
    <xf numFmtId="0" fontId="3" fillId="13" borderId="0" xfId="0" applyFont="1" applyFill="1"/>
    <xf numFmtId="0" fontId="4" fillId="14" borderId="0" xfId="0" applyFont="1" applyFill="1" applyAlignment="1">
      <alignment horizontal="center"/>
    </xf>
    <xf numFmtId="0" fontId="16" fillId="15" borderId="0" xfId="0" applyFont="1" applyFill="1"/>
    <xf numFmtId="0" fontId="4" fillId="15" borderId="0" xfId="0" applyFont="1" applyFill="1"/>
    <xf numFmtId="0" fontId="3" fillId="16" borderId="0" xfId="0" applyFont="1" applyFill="1" applyAlignment="1">
      <alignment horizontal="center"/>
    </xf>
    <xf numFmtId="0" fontId="3" fillId="15" borderId="0" xfId="0" applyFont="1" applyFill="1"/>
    <xf numFmtId="0" fontId="3" fillId="13" borderId="0" xfId="0" applyFont="1" applyFill="1" applyAlignment="1">
      <alignment horizontal="center"/>
    </xf>
    <xf numFmtId="0" fontId="4" fillId="14" borderId="7" xfId="0" applyFont="1" applyFill="1" applyBorder="1" applyAlignment="1">
      <alignment horizontal="center"/>
    </xf>
    <xf numFmtId="0" fontId="4" fillId="0" borderId="7" xfId="0" applyFont="1" applyBorder="1"/>
    <xf numFmtId="0" fontId="20" fillId="0" borderId="0" xfId="0" quotePrefix="1" applyFont="1"/>
    <xf numFmtId="0" fontId="4" fillId="0" borderId="0" xfId="0" quotePrefix="1" applyFont="1"/>
    <xf numFmtId="0" fontId="20" fillId="0" borderId="0" xfId="0" applyFont="1"/>
    <xf numFmtId="0" fontId="21" fillId="0" borderId="1" xfId="0" applyFont="1" applyBorder="1"/>
    <xf numFmtId="0" fontId="22" fillId="0" borderId="0" xfId="0" applyFont="1" applyAlignment="1">
      <alignment horizontal="center"/>
    </xf>
    <xf numFmtId="0" fontId="23" fillId="18" borderId="8" xfId="0" applyFont="1" applyFill="1" applyBorder="1" applyAlignment="1">
      <alignment horizontal="center" wrapText="1"/>
    </xf>
    <xf numFmtId="169" fontId="23" fillId="18" borderId="8" xfId="0" applyNumberFormat="1" applyFont="1" applyFill="1" applyBorder="1" applyAlignment="1">
      <alignment horizontal="center"/>
    </xf>
    <xf numFmtId="169" fontId="23" fillId="18" borderId="9" xfId="0" applyNumberFormat="1" applyFont="1" applyFill="1" applyBorder="1" applyAlignment="1">
      <alignment horizontal="center"/>
    </xf>
    <xf numFmtId="0" fontId="24" fillId="12" borderId="2" xfId="0" applyFont="1" applyFill="1" applyBorder="1" applyAlignment="1">
      <alignment wrapText="1"/>
    </xf>
    <xf numFmtId="170" fontId="24" fillId="12" borderId="2" xfId="0" applyNumberFormat="1" applyFont="1" applyFill="1" applyBorder="1" applyAlignment="1">
      <alignment horizontal="right" wrapText="1"/>
    </xf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horizontal="center"/>
    </xf>
    <xf numFmtId="170" fontId="24" fillId="12" borderId="2" xfId="0" applyNumberFormat="1" applyFont="1" applyFill="1" applyBorder="1" applyAlignment="1">
      <alignment wrapText="1"/>
    </xf>
    <xf numFmtId="0" fontId="28" fillId="0" borderId="0" xfId="0" applyFont="1"/>
    <xf numFmtId="0" fontId="29" fillId="6" borderId="0" xfId="0" applyFont="1" applyFill="1" applyAlignment="1">
      <alignment horizontal="left"/>
    </xf>
    <xf numFmtId="0" fontId="30" fillId="6" borderId="0" xfId="0" applyFont="1" applyFill="1" applyAlignment="1">
      <alignment horizontal="left"/>
    </xf>
    <xf numFmtId="0" fontId="31" fillId="6" borderId="0" xfId="0" applyFont="1" applyFill="1"/>
    <xf numFmtId="0" fontId="32" fillId="0" borderId="0" xfId="0" applyFont="1"/>
    <xf numFmtId="0" fontId="33" fillId="19" borderId="10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32" fillId="0" borderId="1" xfId="0" applyFont="1" applyBorder="1"/>
    <xf numFmtId="0" fontId="16" fillId="16" borderId="0" xfId="0" applyFont="1" applyFill="1" applyAlignment="1">
      <alignment horizontal="center"/>
    </xf>
    <xf numFmtId="171" fontId="32" fillId="0" borderId="0" xfId="0" applyNumberFormat="1" applyFont="1"/>
    <xf numFmtId="0" fontId="33" fillId="19" borderId="1" xfId="0" applyFont="1" applyFill="1" applyBorder="1" applyAlignment="1">
      <alignment horizontal="center" vertical="center"/>
    </xf>
    <xf numFmtId="0" fontId="33" fillId="19" borderId="11" xfId="0" applyFont="1" applyFill="1" applyBorder="1" applyAlignment="1">
      <alignment horizontal="center" vertical="center"/>
    </xf>
    <xf numFmtId="0" fontId="32" fillId="0" borderId="12" xfId="0" applyFont="1" applyBorder="1"/>
    <xf numFmtId="0" fontId="34" fillId="0" borderId="0" xfId="0" applyFont="1"/>
    <xf numFmtId="172" fontId="32" fillId="0" borderId="1" xfId="0" applyNumberFormat="1" applyFont="1" applyBorder="1"/>
    <xf numFmtId="0" fontId="35" fillId="0" borderId="0" xfId="0" applyFont="1"/>
    <xf numFmtId="0" fontId="36" fillId="0" borderId="0" xfId="0" applyFont="1"/>
    <xf numFmtId="0" fontId="37" fillId="0" borderId="1" xfId="0" applyFont="1" applyBorder="1"/>
    <xf numFmtId="0" fontId="37" fillId="6" borderId="6" xfId="0" applyFont="1" applyFill="1" applyBorder="1" applyAlignment="1">
      <alignment horizontal="center"/>
    </xf>
    <xf numFmtId="173" fontId="32" fillId="0" borderId="0" xfId="0" applyNumberFormat="1" applyFont="1"/>
    <xf numFmtId="0" fontId="38" fillId="6" borderId="2" xfId="0" applyFont="1" applyFill="1" applyBorder="1"/>
    <xf numFmtId="174" fontId="32" fillId="0" borderId="0" xfId="0" applyNumberFormat="1" applyFont="1"/>
    <xf numFmtId="0" fontId="39" fillId="0" borderId="0" xfId="0" applyFont="1"/>
    <xf numFmtId="4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/>
    <xf numFmtId="0" fontId="32" fillId="0" borderId="0" xfId="0" applyFont="1" applyAlignment="1">
      <alignment vertical="center"/>
    </xf>
    <xf numFmtId="0" fontId="41" fillId="6" borderId="13" xfId="0" applyFont="1" applyFill="1" applyBorder="1"/>
    <xf numFmtId="0" fontId="38" fillId="6" borderId="13" xfId="0" applyFont="1" applyFill="1" applyBorder="1"/>
    <xf numFmtId="0" fontId="42" fillId="20" borderId="0" xfId="0" applyFont="1" applyFill="1"/>
    <xf numFmtId="0" fontId="43" fillId="21" borderId="2" xfId="0" applyFont="1" applyFill="1" applyBorder="1"/>
    <xf numFmtId="0" fontId="42" fillId="20" borderId="0" xfId="0" applyFont="1" applyFill="1" applyAlignment="1">
      <alignment horizontal="right"/>
    </xf>
    <xf numFmtId="0" fontId="44" fillId="20" borderId="0" xfId="0" applyFont="1" applyFill="1"/>
    <xf numFmtId="0" fontId="44" fillId="20" borderId="0" xfId="0" applyFont="1" applyFill="1" applyAlignment="1">
      <alignment horizontal="right"/>
    </xf>
    <xf numFmtId="0" fontId="45" fillId="0" borderId="0" xfId="0" applyFont="1"/>
    <xf numFmtId="0" fontId="44" fillId="0" borderId="0" xfId="0" applyFont="1"/>
    <xf numFmtId="3" fontId="39" fillId="0" borderId="0" xfId="0" applyNumberFormat="1" applyFont="1" applyAlignment="1">
      <alignment horizontal="center"/>
    </xf>
    <xf numFmtId="0" fontId="44" fillId="0" borderId="0" xfId="0" applyFont="1" applyAlignment="1">
      <alignment horizontal="right"/>
    </xf>
    <xf numFmtId="0" fontId="46" fillId="22" borderId="0" xfId="0" applyFont="1" applyFill="1"/>
    <xf numFmtId="0" fontId="43" fillId="6" borderId="2" xfId="0" applyFont="1" applyFill="1" applyBorder="1"/>
    <xf numFmtId="0" fontId="47" fillId="22" borderId="0" xfId="0" applyFont="1" applyFill="1" applyAlignment="1">
      <alignment horizontal="right"/>
    </xf>
    <xf numFmtId="0" fontId="48" fillId="22" borderId="0" xfId="0" applyFont="1" applyFill="1"/>
    <xf numFmtId="0" fontId="41" fillId="6" borderId="1" xfId="0" applyFont="1" applyFill="1" applyBorder="1"/>
    <xf numFmtId="0" fontId="38" fillId="6" borderId="1" xfId="0" applyFont="1" applyFill="1" applyBorder="1"/>
    <xf numFmtId="0" fontId="49" fillId="6" borderId="2" xfId="0" applyFont="1" applyFill="1" applyBorder="1"/>
    <xf numFmtId="0" fontId="50" fillId="6" borderId="1" xfId="0" applyFont="1" applyFill="1" applyBorder="1"/>
    <xf numFmtId="0" fontId="38" fillId="6" borderId="1" xfId="0" applyFont="1" applyFill="1" applyBorder="1" applyAlignment="1">
      <alignment horizontal="center"/>
    </xf>
    <xf numFmtId="0" fontId="33" fillId="19" borderId="8" xfId="0" applyFont="1" applyFill="1" applyBorder="1" applyAlignment="1">
      <alignment horizontal="center" vertical="center"/>
    </xf>
    <xf numFmtId="0" fontId="32" fillId="0" borderId="14" xfId="0" applyFont="1" applyBorder="1" applyAlignment="1">
      <alignment horizontal="center"/>
    </xf>
    <xf numFmtId="0" fontId="32" fillId="0" borderId="15" xfId="0" applyFont="1" applyBorder="1"/>
    <xf numFmtId="175" fontId="32" fillId="0" borderId="15" xfId="0" applyNumberFormat="1" applyFont="1" applyBorder="1"/>
    <xf numFmtId="176" fontId="32" fillId="0" borderId="15" xfId="0" applyNumberFormat="1" applyFont="1" applyBorder="1"/>
    <xf numFmtId="177" fontId="32" fillId="0" borderId="16" xfId="0" applyNumberFormat="1" applyFont="1" applyBorder="1"/>
    <xf numFmtId="0" fontId="32" fillId="0" borderId="17" xfId="0" applyFont="1" applyBorder="1" applyAlignment="1">
      <alignment horizontal="center"/>
    </xf>
    <xf numFmtId="175" fontId="32" fillId="0" borderId="0" xfId="0" applyNumberFormat="1" applyFont="1"/>
    <xf numFmtId="176" fontId="32" fillId="0" borderId="0" xfId="0" applyNumberFormat="1" applyFont="1"/>
    <xf numFmtId="177" fontId="32" fillId="0" borderId="18" xfId="0" applyNumberFormat="1" applyFont="1" applyBorder="1"/>
    <xf numFmtId="0" fontId="38" fillId="6" borderId="12" xfId="0" applyFont="1" applyFill="1" applyBorder="1"/>
    <xf numFmtId="0" fontId="51" fillId="6" borderId="2" xfId="0" applyFont="1" applyFill="1" applyBorder="1"/>
    <xf numFmtId="0" fontId="32" fillId="0" borderId="19" xfId="0" applyFont="1" applyBorder="1" applyAlignment="1">
      <alignment horizontal="center"/>
    </xf>
    <xf numFmtId="0" fontId="32" fillId="0" borderId="20" xfId="0" applyFont="1" applyBorder="1"/>
    <xf numFmtId="175" fontId="32" fillId="0" borderId="20" xfId="0" applyNumberFormat="1" applyFont="1" applyBorder="1"/>
    <xf numFmtId="176" fontId="32" fillId="0" borderId="20" xfId="0" applyNumberFormat="1" applyFont="1" applyBorder="1"/>
    <xf numFmtId="177" fontId="32" fillId="0" borderId="21" xfId="0" applyNumberFormat="1" applyFont="1" applyBorder="1"/>
    <xf numFmtId="0" fontId="52" fillId="23" borderId="1" xfId="0" applyFont="1" applyFill="1" applyBorder="1" applyAlignment="1">
      <alignment horizontal="left" wrapText="1"/>
    </xf>
    <xf numFmtId="0" fontId="52" fillId="23" borderId="1" xfId="0" applyFont="1" applyFill="1" applyBorder="1" applyAlignment="1">
      <alignment horizontal="center" wrapText="1"/>
    </xf>
    <xf numFmtId="0" fontId="53" fillId="6" borderId="1" xfId="0" applyFont="1" applyFill="1" applyBorder="1"/>
    <xf numFmtId="178" fontId="53" fillId="6" borderId="1" xfId="0" applyNumberFormat="1" applyFont="1" applyFill="1" applyBorder="1" applyAlignment="1">
      <alignment horizontal="center"/>
    </xf>
    <xf numFmtId="0" fontId="53" fillId="6" borderId="1" xfId="0" applyFont="1" applyFill="1" applyBorder="1" applyAlignment="1">
      <alignment horizontal="center"/>
    </xf>
    <xf numFmtId="1" fontId="54" fillId="6" borderId="1" xfId="0" applyNumberFormat="1" applyFont="1" applyFill="1" applyBorder="1"/>
    <xf numFmtId="0" fontId="55" fillId="6" borderId="2" xfId="0" applyFont="1" applyFill="1" applyBorder="1"/>
    <xf numFmtId="0" fontId="56" fillId="6" borderId="2" xfId="0" applyFont="1" applyFill="1" applyBorder="1"/>
    <xf numFmtId="0" fontId="57" fillId="11" borderId="1" xfId="0" applyFont="1" applyFill="1" applyBorder="1"/>
    <xf numFmtId="0" fontId="57" fillId="11" borderId="6" xfId="0" applyFont="1" applyFill="1" applyBorder="1"/>
    <xf numFmtId="164" fontId="44" fillId="24" borderId="22" xfId="0" applyNumberFormat="1" applyFont="1" applyFill="1" applyBorder="1" applyAlignment="1">
      <alignment horizontal="right"/>
    </xf>
    <xf numFmtId="0" fontId="44" fillId="24" borderId="23" xfId="0" applyFont="1" applyFill="1" applyBorder="1"/>
    <xf numFmtId="0" fontId="22" fillId="24" borderId="23" xfId="0" applyFont="1" applyFill="1" applyBorder="1" applyAlignment="1">
      <alignment horizontal="right"/>
    </xf>
    <xf numFmtId="179" fontId="44" fillId="24" borderId="22" xfId="0" applyNumberFormat="1" applyFont="1" applyFill="1" applyBorder="1" applyAlignment="1">
      <alignment horizontal="right"/>
    </xf>
    <xf numFmtId="0" fontId="58" fillId="24" borderId="23" xfId="0" applyFont="1" applyFill="1" applyBorder="1"/>
    <xf numFmtId="0" fontId="59" fillId="24" borderId="23" xfId="0" applyFont="1" applyFill="1" applyBorder="1"/>
    <xf numFmtId="0" fontId="3" fillId="0" borderId="0" xfId="0" applyFont="1"/>
    <xf numFmtId="0" fontId="61" fillId="0" borderId="0" xfId="0" applyFont="1"/>
    <xf numFmtId="0" fontId="7" fillId="2" borderId="0" xfId="0" applyFont="1" applyFill="1" applyAlignment="1">
      <alignment horizontal="center"/>
    </xf>
    <xf numFmtId="0" fontId="0" fillId="0" borderId="0" xfId="0"/>
    <xf numFmtId="0" fontId="17" fillId="0" borderId="4" xfId="0" applyFont="1" applyBorder="1"/>
    <xf numFmtId="0" fontId="18" fillId="0" borderId="5" xfId="0" applyFont="1" applyBorder="1"/>
    <xf numFmtId="0" fontId="18" fillId="0" borderId="6" xfId="0" applyFont="1" applyBorder="1"/>
    <xf numFmtId="0" fontId="19" fillId="0" borderId="4" xfId="0" applyFont="1" applyBorder="1"/>
    <xf numFmtId="0" fontId="17" fillId="0" borderId="4" xfId="0" applyFont="1" applyBorder="1" applyAlignment="1">
      <alignment horizontal="left"/>
    </xf>
    <xf numFmtId="0" fontId="3" fillId="17" borderId="0" xfId="0" applyFont="1" applyFill="1" applyAlignment="1">
      <alignment horizontal="center"/>
    </xf>
    <xf numFmtId="0" fontId="32" fillId="0" borderId="4" xfId="0" applyFont="1" applyBorder="1" applyAlignment="1">
      <alignment horizontal="center"/>
    </xf>
    <xf numFmtId="0" fontId="60" fillId="25" borderId="4" xfId="0" applyFont="1" applyFill="1" applyBorder="1" applyAlignment="1">
      <alignment horizontal="center"/>
    </xf>
    <xf numFmtId="0" fontId="62" fillId="26" borderId="4" xfId="0" applyFont="1" applyFill="1" applyBorder="1"/>
    <xf numFmtId="0" fontId="0" fillId="0" borderId="24" xfId="0" pivotButton="1" applyBorder="1"/>
    <xf numFmtId="0" fontId="0" fillId="0" borderId="25" xfId="0" applyBorder="1"/>
    <xf numFmtId="164" fontId="0" fillId="0" borderId="24" xfId="0" applyNumberFormat="1" applyBorder="1"/>
    <xf numFmtId="0" fontId="0" fillId="0" borderId="25" xfId="0" applyNumberFormat="1" applyBorder="1"/>
    <xf numFmtId="164" fontId="0" fillId="0" borderId="26" xfId="0" applyNumberFormat="1" applyBorder="1"/>
    <xf numFmtId="0" fontId="0" fillId="0" borderId="27" xfId="0" applyNumberFormat="1" applyBorder="1"/>
    <xf numFmtId="164" fontId="0" fillId="0" borderId="28" xfId="0" applyNumberFormat="1" applyBorder="1"/>
    <xf numFmtId="0" fontId="0" fillId="0" borderId="29" xfId="0" applyNumberFormat="1" applyBorder="1"/>
    <xf numFmtId="0" fontId="0" fillId="0" borderId="30" xfId="0" applyBorder="1"/>
    <xf numFmtId="0" fontId="0" fillId="0" borderId="31" xfId="0" applyBorder="1"/>
    <xf numFmtId="0" fontId="0" fillId="0" borderId="24" xfId="0" applyBorder="1"/>
    <xf numFmtId="0" fontId="0" fillId="0" borderId="32" xfId="0" applyBorder="1"/>
    <xf numFmtId="0" fontId="0" fillId="0" borderId="24" xfId="0" applyNumberFormat="1" applyBorder="1"/>
    <xf numFmtId="0" fontId="0" fillId="0" borderId="32" xfId="0" applyNumberFormat="1" applyBorder="1"/>
    <xf numFmtId="0" fontId="0" fillId="0" borderId="26" xfId="0" applyBorder="1"/>
    <xf numFmtId="0" fontId="0" fillId="0" borderId="26" xfId="0" applyNumberFormat="1" applyBorder="1"/>
    <xf numFmtId="0" fontId="0" fillId="0" borderId="3" xfId="0" applyNumberFormat="1" applyBorder="1"/>
    <xf numFmtId="0" fontId="0" fillId="0" borderId="28" xfId="0" applyBorder="1"/>
    <xf numFmtId="0" fontId="0" fillId="0" borderId="28" xfId="0" applyNumberFormat="1" applyBorder="1"/>
    <xf numFmtId="0" fontId="0" fillId="0" borderId="33" xfId="0" applyNumberFormat="1" applyBorder="1"/>
  </cellXfs>
  <cellStyles count="1">
    <cellStyle name="Normal" xfId="0" builtinId="0"/>
  </cellStyles>
  <dxfs count="5">
    <dxf>
      <fill>
        <patternFill patternType="solid">
          <fgColor rgb="FFFBBC04"/>
          <bgColor rgb="FFFBBC04"/>
        </patternFill>
      </fill>
    </dxf>
    <dxf>
      <fill>
        <patternFill patternType="solid">
          <fgColor theme="7"/>
          <bgColor theme="7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SUM of Sales vs Date - Year-Month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0403927"/>
        <c:axId val="339937002"/>
      </c:lineChart>
      <c:catAx>
        <c:axId val="18304039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Date - Year-Month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39937002"/>
        <c:crosses val="autoZero"/>
        <c:auto val="1"/>
        <c:lblAlgn val="ctr"/>
        <c:lblOffset val="100"/>
        <c:noMultiLvlLbl val="1"/>
      </c:catAx>
      <c:valAx>
        <c:axId val="339937002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83040392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SUM of Sales vs Customer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'Sales Data'!$N$2</c:f>
              <c:strCache>
                <c:ptCount val="1"/>
              </c:strCache>
            </c:strRef>
          </c:tx>
          <c:spPr>
            <a:solidFill>
              <a:schemeClr val="accent1"/>
            </a:solidFill>
            <a:ln cmpd="sng">
              <a:noFill/>
            </a:ln>
          </c:spPr>
          <c:invertIfNegative val="1"/>
          <c:cat>
            <c:strRef>
              <c:f>'Sales Data'!$M$3:$M$16</c:f>
              <c:strCache>
                <c:ptCount val="14"/>
                <c:pt idx="0">
                  <c:v>North</c:v>
                </c:pt>
                <c:pt idx="1">
                  <c:v>1240.38</c:v>
                </c:pt>
                <c:pt idx="2">
                  <c:v>12689.22</c:v>
                </c:pt>
                <c:pt idx="3">
                  <c:v>27273.94</c:v>
                </c:pt>
                <c:pt idx="4">
                  <c:v>21727.99</c:v>
                </c:pt>
                <c:pt idx="5">
                  <c:v>22656.77</c:v>
                </c:pt>
                <c:pt idx="6">
                  <c:v>1312.72</c:v>
                </c:pt>
                <c:pt idx="7">
                  <c:v>24520.64</c:v>
                </c:pt>
                <c:pt idx="8">
                  <c:v>11364.29</c:v>
                </c:pt>
                <c:pt idx="10">
                  <c:v>18711.71</c:v>
                </c:pt>
                <c:pt idx="11">
                  <c:v>31649.35</c:v>
                </c:pt>
                <c:pt idx="12">
                  <c:v>20782.19</c:v>
                </c:pt>
                <c:pt idx="13">
                  <c:v>12768.98</c:v>
                </c:pt>
              </c:strCache>
            </c:strRef>
          </c:cat>
          <c:val>
            <c:numRef>
              <c:f>'Sales Data'!$N$3:$N$16</c:f>
              <c:numCache>
                <c:formatCode>General</c:formatCode>
                <c:ptCount val="14"/>
                <c:pt idx="0">
                  <c:v>0</c:v>
                </c:pt>
                <c:pt idx="1">
                  <c:v>23535.17</c:v>
                </c:pt>
                <c:pt idx="2">
                  <c:v>32786.22</c:v>
                </c:pt>
                <c:pt idx="3">
                  <c:v>41186.639999999999</c:v>
                </c:pt>
                <c:pt idx="4">
                  <c:v>15656.95</c:v>
                </c:pt>
                <c:pt idx="5">
                  <c:v>46900.29</c:v>
                </c:pt>
                <c:pt idx="6">
                  <c:v>26742.03</c:v>
                </c:pt>
                <c:pt idx="7">
                  <c:v>37045.910000000003</c:v>
                </c:pt>
                <c:pt idx="8">
                  <c:v>52468.820000000007</c:v>
                </c:pt>
                <c:pt idx="9">
                  <c:v>34450.5</c:v>
                </c:pt>
                <c:pt idx="10">
                  <c:v>52398.380000000005</c:v>
                </c:pt>
                <c:pt idx="11">
                  <c:v>24852.589999999997</c:v>
                </c:pt>
                <c:pt idx="12">
                  <c:v>34484.560000000005</c:v>
                </c:pt>
                <c:pt idx="13">
                  <c:v>35200.870000000003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8E4-4D95-8EBA-7BEBA3531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451258"/>
        <c:axId val="1198127425"/>
      </c:barChart>
      <c:catAx>
        <c:axId val="1384512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Customer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98127425"/>
        <c:crosses val="autoZero"/>
        <c:auto val="1"/>
        <c:lblAlgn val="ctr"/>
        <c:lblOffset val="100"/>
        <c:noMultiLvlLbl val="1"/>
      </c:catAx>
      <c:valAx>
        <c:axId val="11981274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SUM of Sales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845125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SUM of Sales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'Pivot Table 2'!$B$1</c:f>
              <c:strCache>
                <c:ptCount val="1"/>
                <c:pt idx="0">
                  <c:v>SUM of Sales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7B19-446B-BC9A-88740016881F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7B19-446B-BC9A-88740016881F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7B19-446B-BC9A-88740016881F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7B19-446B-BC9A-88740016881F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7B19-446B-BC9A-88740016881F}"/>
              </c:ext>
            </c:extLst>
          </c:dPt>
          <c:cat>
            <c:strRef>
              <c:f>'Pivot Table 2'!$A$2:$A$6</c:f>
              <c:strCache>
                <c:ptCount val="5"/>
                <c:pt idx="0">
                  <c:v>MidWest</c:v>
                </c:pt>
                <c:pt idx="1">
                  <c:v>North</c:v>
                </c:pt>
                <c:pt idx="2">
                  <c:v>NorthEast</c:v>
                </c:pt>
                <c:pt idx="3">
                  <c:v>SouthEast</c:v>
                </c:pt>
                <c:pt idx="4">
                  <c:v>West</c:v>
                </c:pt>
              </c:strCache>
            </c:strRef>
          </c:cat>
          <c:val>
            <c:numRef>
              <c:f>'Pivot Table 2'!$B$2:$B$6</c:f>
              <c:numCache>
                <c:formatCode>General</c:formatCode>
                <c:ptCount val="5"/>
                <c:pt idx="0">
                  <c:v>324435.02000000008</c:v>
                </c:pt>
                <c:pt idx="1">
                  <c:v>223735.8</c:v>
                </c:pt>
                <c:pt idx="2">
                  <c:v>534540.98999999987</c:v>
                </c:pt>
                <c:pt idx="3">
                  <c:v>209375.82999999996</c:v>
                </c:pt>
                <c:pt idx="4">
                  <c:v>230424.94000000006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19-446B-BC9A-887400168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SUM of Sales vs Date - Year-Month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'Pivot Table 1'!$B$1</c:f>
              <c:strCache>
                <c:ptCount val="1"/>
                <c:pt idx="0">
                  <c:v>SUM of Sales</c:v>
                </c:pt>
              </c:strCache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numRef>
              <c:f>'Pivot Table 1'!$A$2:$A$26</c:f>
              <c:numCache>
                <c:formatCode>dd\-mm\-yyyy</c:formatCode>
                <c:ptCount val="25"/>
                <c:pt idx="0">
                  <c:v>38155</c:v>
                </c:pt>
                <c:pt idx="1">
                  <c:v>38161</c:v>
                </c:pt>
                <c:pt idx="2">
                  <c:v>38166</c:v>
                </c:pt>
                <c:pt idx="3">
                  <c:v>38169</c:v>
                </c:pt>
                <c:pt idx="4">
                  <c:v>38170</c:v>
                </c:pt>
                <c:pt idx="5">
                  <c:v>38178</c:v>
                </c:pt>
                <c:pt idx="6">
                  <c:v>38184</c:v>
                </c:pt>
                <c:pt idx="7">
                  <c:v>38185</c:v>
                </c:pt>
                <c:pt idx="8">
                  <c:v>38189</c:v>
                </c:pt>
                <c:pt idx="9">
                  <c:v>38190</c:v>
                </c:pt>
                <c:pt idx="10">
                  <c:v>38192</c:v>
                </c:pt>
                <c:pt idx="11">
                  <c:v>38197</c:v>
                </c:pt>
                <c:pt idx="12">
                  <c:v>38200</c:v>
                </c:pt>
                <c:pt idx="13">
                  <c:v>38202</c:v>
                </c:pt>
                <c:pt idx="14">
                  <c:v>38208</c:v>
                </c:pt>
                <c:pt idx="15">
                  <c:v>38209</c:v>
                </c:pt>
                <c:pt idx="16">
                  <c:v>38216</c:v>
                </c:pt>
                <c:pt idx="17">
                  <c:v>38217</c:v>
                </c:pt>
                <c:pt idx="18">
                  <c:v>38221</c:v>
                </c:pt>
                <c:pt idx="19">
                  <c:v>38222</c:v>
                </c:pt>
                <c:pt idx="20">
                  <c:v>38224</c:v>
                </c:pt>
                <c:pt idx="21">
                  <c:v>38226</c:v>
                </c:pt>
                <c:pt idx="22">
                  <c:v>38228</c:v>
                </c:pt>
                <c:pt idx="23">
                  <c:v>38229</c:v>
                </c:pt>
                <c:pt idx="24">
                  <c:v>38232</c:v>
                </c:pt>
              </c:numCache>
            </c:numRef>
          </c:cat>
          <c:val>
            <c:numRef>
              <c:f>'Pivot Table 1'!$B$2:$B$26</c:f>
              <c:numCache>
                <c:formatCode>General</c:formatCode>
                <c:ptCount val="25"/>
                <c:pt idx="0">
                  <c:v>9272.06</c:v>
                </c:pt>
                <c:pt idx="1">
                  <c:v>4615.71</c:v>
                </c:pt>
                <c:pt idx="2">
                  <c:v>903.34</c:v>
                </c:pt>
                <c:pt idx="3">
                  <c:v>284.87</c:v>
                </c:pt>
                <c:pt idx="4">
                  <c:v>1520.32</c:v>
                </c:pt>
                <c:pt idx="5">
                  <c:v>3228.26</c:v>
                </c:pt>
                <c:pt idx="6">
                  <c:v>9581.7199999999993</c:v>
                </c:pt>
                <c:pt idx="7">
                  <c:v>1613.79</c:v>
                </c:pt>
                <c:pt idx="8">
                  <c:v>7254.79</c:v>
                </c:pt>
                <c:pt idx="9">
                  <c:v>1680.91</c:v>
                </c:pt>
                <c:pt idx="10">
                  <c:v>7578.32</c:v>
                </c:pt>
                <c:pt idx="11">
                  <c:v>8500.61</c:v>
                </c:pt>
                <c:pt idx="12">
                  <c:v>16647.78</c:v>
                </c:pt>
                <c:pt idx="13">
                  <c:v>3462.65</c:v>
                </c:pt>
                <c:pt idx="14">
                  <c:v>2491.91</c:v>
                </c:pt>
                <c:pt idx="15">
                  <c:v>266.01</c:v>
                </c:pt>
                <c:pt idx="16">
                  <c:v>6215.52</c:v>
                </c:pt>
                <c:pt idx="17">
                  <c:v>10532.16</c:v>
                </c:pt>
                <c:pt idx="18">
                  <c:v>6111.65</c:v>
                </c:pt>
                <c:pt idx="19">
                  <c:v>1762.24</c:v>
                </c:pt>
                <c:pt idx="20">
                  <c:v>3970.33</c:v>
                </c:pt>
                <c:pt idx="21">
                  <c:v>11229.310000000001</c:v>
                </c:pt>
                <c:pt idx="22">
                  <c:v>4972.2700000000004</c:v>
                </c:pt>
                <c:pt idx="23">
                  <c:v>13371.630000000001</c:v>
                </c:pt>
                <c:pt idx="24">
                  <c:v>5850.92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7-4847-87A5-917F0B120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3759888"/>
        <c:axId val="335506995"/>
      </c:lineChart>
      <c:dateAx>
        <c:axId val="1673759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Date - Year-Month</a:t>
                </a:r>
              </a:p>
            </c:rich>
          </c:tx>
          <c:overlay val="0"/>
        </c:title>
        <c:numFmt formatCode="dd\-mm\-yyyy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35506995"/>
        <c:crosses val="autoZero"/>
        <c:auto val="1"/>
        <c:lblOffset val="100"/>
        <c:baseTimeUnit val="days"/>
      </c:dateAx>
      <c:valAx>
        <c:axId val="33550699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SUM of Sales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67375988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571500</xdr:colOff>
      <xdr:row>1</xdr:row>
      <xdr:rowOff>76200</xdr:rowOff>
    </xdr:from>
    <xdr:ext cx="6829425" cy="4219575"/>
    <xdr:pic>
      <xdr:nvPicPr>
        <xdr:cNvPr id="237375464" name="Chart1" title="Chart">
          <a:extLst>
            <a:ext uri="{FF2B5EF4-FFF2-40B4-BE49-F238E27FC236}">
              <a16:creationId xmlns:a16="http://schemas.microsoft.com/office/drawing/2014/main" id="{00000000-0008-0000-0200-0000E80F260E}"/>
            </a:ex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/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-28575</xdr:colOff>
      <xdr:row>0</xdr:row>
      <xdr:rowOff>0</xdr:rowOff>
    </xdr:from>
    <xdr:ext cx="11134725" cy="352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84275" y="274475"/>
          <a:ext cx="7087500" cy="568500"/>
        </a:xfrm>
        <a:prstGeom prst="rect">
          <a:avLst/>
        </a:prstGeom>
        <a:solidFill>
          <a:srgbClr val="6D9EEB"/>
        </a:solidFill>
        <a:ln w="9525" cap="flat" cmpd="sng">
          <a:solidFill>
            <a:srgbClr val="F3F3F3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                                                              </a:t>
          </a:r>
          <a:r>
            <a:rPr lang="en-US" sz="1800"/>
            <a:t>Formula </a:t>
          </a:r>
          <a:endParaRPr sz="18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012900" cy="3714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0" y="3599025"/>
          <a:ext cx="10692000" cy="361950"/>
        </a:xfrm>
        <a:prstGeom prst="rect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TODAY, NOW,  DAY(), MONTH(), YEAR(), DATEDIF()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</xdr:colOff>
      <xdr:row>4</xdr:row>
      <xdr:rowOff>38100</xdr:rowOff>
    </xdr:from>
    <xdr:ext cx="419100" cy="38100"/>
    <xdr:grpSp>
      <xdr:nvGrpSpPr>
        <xdr:cNvPr id="4" name="Shape 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pSpPr/>
      </xdr:nvGrpSpPr>
      <xdr:grpSpPr>
        <a:xfrm>
          <a:off x="2310765" y="815340"/>
          <a:ext cx="419100" cy="38100"/>
          <a:chOff x="5136450" y="3760949"/>
          <a:chExt cx="419100" cy="38100"/>
        </a:xfrm>
      </xdr:grpSpPr>
      <xdr:grpSp>
        <xdr:nvGrpSpPr>
          <xdr:cNvPr id="6" name="Shape 6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GrpSpPr/>
        </xdr:nvGrpSpPr>
        <xdr:grpSpPr>
          <a:xfrm>
            <a:off x="5136450" y="3760949"/>
            <a:ext cx="419100" cy="38100"/>
            <a:chOff x="5136450" y="3775238"/>
            <a:chExt cx="419100" cy="9525"/>
          </a:xfrm>
        </xdr:grpSpPr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C00-000007000000}"/>
                </a:ext>
              </a:extLst>
            </xdr:cNvPr>
            <xdr:cNvSpPr/>
          </xdr:nvSpPr>
          <xdr:spPr>
            <a:xfrm>
              <a:off x="5136450" y="3775238"/>
              <a:ext cx="419100" cy="9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8" name="Shape 8">
              <a:extLst>
                <a:ext uri="{FF2B5EF4-FFF2-40B4-BE49-F238E27FC236}">
                  <a16:creationId xmlns:a16="http://schemas.microsoft.com/office/drawing/2014/main" id="{00000000-0008-0000-0C00-000008000000}"/>
                </a:ext>
              </a:extLst>
            </xdr:cNvPr>
            <xdr:cNvCxnSpPr/>
          </xdr:nvCxnSpPr>
          <xdr:spPr>
            <a:xfrm rot="10800000" flipH="1">
              <a:off x="5136450" y="3775238"/>
              <a:ext cx="419100" cy="9525"/>
            </a:xfrm>
            <a:prstGeom prst="straightConnector1">
              <a:avLst/>
            </a:prstGeom>
            <a:noFill/>
            <a:ln w="9525" cap="flat" cmpd="sng">
              <a:solidFill>
                <a:srgbClr val="4A7DBA"/>
              </a:solidFill>
              <a:prstDash val="solid"/>
              <a:round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  <xdr:oneCellAnchor>
    <xdr:from>
      <xdr:col>5</xdr:col>
      <xdr:colOff>0</xdr:colOff>
      <xdr:row>14</xdr:row>
      <xdr:rowOff>85725</xdr:rowOff>
    </xdr:from>
    <xdr:ext cx="1524000" cy="400050"/>
    <xdr:grpSp>
      <xdr:nvGrpSpPr>
        <xdr:cNvPr id="2" name="Shap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3977640" y="2691765"/>
          <a:ext cx="1524000" cy="400050"/>
          <a:chOff x="4584000" y="3579975"/>
          <a:chExt cx="1524000" cy="400050"/>
        </a:xfrm>
      </xdr:grpSpPr>
      <xdr:grpSp>
        <xdr:nvGrpSpPr>
          <xdr:cNvPr id="9" name="Shape 9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GrpSpPr/>
        </xdr:nvGrpSpPr>
        <xdr:grpSpPr>
          <a:xfrm>
            <a:off x="4584000" y="3579975"/>
            <a:ext cx="1524000" cy="400050"/>
            <a:chOff x="4588763" y="3584738"/>
            <a:chExt cx="1514475" cy="390525"/>
          </a:xfrm>
        </xdr:grpSpPr>
        <xdr:sp macro="" textlink="">
          <xdr:nvSpPr>
            <xdr:cNvPr id="3" name="Shape 7">
              <a:extLst>
                <a:ext uri="{FF2B5EF4-FFF2-40B4-BE49-F238E27FC236}">
                  <a16:creationId xmlns:a16="http://schemas.microsoft.com/office/drawing/2014/main" id="{00000000-0008-0000-0C00-000003000000}"/>
                </a:ext>
              </a:extLst>
            </xdr:cNvPr>
            <xdr:cNvSpPr/>
          </xdr:nvSpPr>
          <xdr:spPr>
            <a:xfrm>
              <a:off x="4588763" y="3584738"/>
              <a:ext cx="1514475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0" name="Shape 10">
              <a:extLst>
                <a:ext uri="{FF2B5EF4-FFF2-40B4-BE49-F238E27FC236}">
                  <a16:creationId xmlns:a16="http://schemas.microsoft.com/office/drawing/2014/main" id="{00000000-0008-0000-0C00-00000A000000}"/>
                </a:ext>
              </a:extLst>
            </xdr:cNvPr>
            <xdr:cNvCxnSpPr/>
          </xdr:nvCxnSpPr>
          <xdr:spPr>
            <a:xfrm>
              <a:off x="4588763" y="3584738"/>
              <a:ext cx="1514475" cy="390525"/>
            </a:xfrm>
            <a:prstGeom prst="straightConnector1">
              <a:avLst/>
            </a:prstGeom>
            <a:noFill/>
            <a:ln w="9525" cap="flat" cmpd="sng">
              <a:solidFill>
                <a:srgbClr val="4A7DBA"/>
              </a:solidFill>
              <a:prstDash val="solid"/>
              <a:round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  <xdr:oneCellAnchor>
    <xdr:from>
      <xdr:col>6</xdr:col>
      <xdr:colOff>228600</xdr:colOff>
      <xdr:row>31</xdr:row>
      <xdr:rowOff>38100</xdr:rowOff>
    </xdr:from>
    <xdr:ext cx="914400" cy="21336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4893563" y="2717963"/>
          <a:ext cx="904875" cy="212407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1658600" cy="3429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0" y="3613313"/>
          <a:ext cx="10692000" cy="333375"/>
        </a:xfrm>
        <a:prstGeom prst="rect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200"/>
            <a:buFont typeface="Calibri"/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CELL REFERENCE </a:t>
          </a:r>
          <a:endParaRPr sz="1200" b="1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76200</xdr:rowOff>
    </xdr:from>
    <xdr:ext cx="3838575" cy="10572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3431475" y="3256125"/>
          <a:ext cx="3829050" cy="1047750"/>
        </a:xfrm>
        <a:prstGeom prst="rect">
          <a:avLst/>
        </a:prstGeom>
        <a:gradFill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0"/>
        </a:gradFill>
        <a:ln w="9525" cap="flat" cmpd="sng">
          <a:solidFill>
            <a:srgbClr val="4A7EBB"/>
          </a:solidFill>
          <a:prstDash val="solid"/>
          <a:miter lim="800000"/>
          <a:headEnd type="none" w="sm" len="sm"/>
          <a:tailEnd type="none" w="sm" len="sm"/>
        </a:ln>
        <a:effectLst>
          <a:outerShdw dist="20000" dir="5400000" rotWithShape="0">
            <a:srgbClr val="000000">
              <a:alpha val="37255"/>
            </a:srgbClr>
          </a:outerShdw>
        </a:effectLst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Think of a column of data representing total sales figures for all marketing executives. Your job is to figure out which executives will receive a bonus this year. The criteria is simple – if the executive has achieved more than $5,000 in sales, he/she is eligible for the bonus</a:t>
          </a:r>
          <a:endParaRPr sz="1400"/>
        </a:p>
      </xdr:txBody>
    </xdr:sp>
    <xdr:clientData fLocksWithSheet="0"/>
  </xdr:oneCellAnchor>
  <xdr:oneCellAnchor>
    <xdr:from>
      <xdr:col>6</xdr:col>
      <xdr:colOff>400050</xdr:colOff>
      <xdr:row>3</xdr:row>
      <xdr:rowOff>95250</xdr:rowOff>
    </xdr:from>
    <xdr:ext cx="2790825" cy="10191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3955350" y="3275175"/>
          <a:ext cx="2781300" cy="1009650"/>
        </a:xfrm>
        <a:prstGeom prst="rect">
          <a:avLst/>
        </a:prstGeom>
        <a:gradFill>
          <a:gsLst>
            <a:gs pos="0">
              <a:srgbClr val="A3C4FF"/>
            </a:gs>
            <a:gs pos="35001">
              <a:srgbClr val="BFD5FF"/>
            </a:gs>
            <a:gs pos="100000">
              <a:srgbClr val="E5EEFF"/>
            </a:gs>
          </a:gsLst>
          <a:lin ang="16200000" scaled="0"/>
        </a:gradFill>
        <a:ln w="9525" cap="flat" cmpd="sng">
          <a:solidFill>
            <a:srgbClr val="4A7EBB"/>
          </a:solidFill>
          <a:prstDash val="solid"/>
          <a:miter lim="800000"/>
          <a:headEnd type="none" w="sm" len="sm"/>
          <a:tailEnd type="none" w="sm" len="sm"/>
        </a:ln>
        <a:effectLst>
          <a:outerShdw dist="20000" dir="5400000" rotWithShape="0">
            <a:srgbClr val="000000">
              <a:alpha val="37255"/>
            </a:srgbClr>
          </a:outerShdw>
        </a:effectLst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The criteria – if the executive has achieved </a:t>
          </a: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more than $5,000 in </a:t>
          </a:r>
          <a:r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sales </a:t>
          </a: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AND brought in </a:t>
          </a:r>
          <a:r>
            <a:rPr lang="en-US" sz="1100" b="1" i="1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at least 5 new customers, he/she is eligible </a:t>
          </a:r>
          <a:r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for the bonus.</a:t>
          </a:r>
          <a:endParaRPr sz="1400"/>
        </a:p>
      </xdr:txBody>
    </xdr:sp>
    <xdr:clientData fLocksWithSheet="0"/>
  </xdr:oneCellAnchor>
  <xdr:oneCellAnchor>
    <xdr:from>
      <xdr:col>11</xdr:col>
      <xdr:colOff>314325</xdr:colOff>
      <xdr:row>3</xdr:row>
      <xdr:rowOff>85725</xdr:rowOff>
    </xdr:from>
    <xdr:ext cx="2533650" cy="97155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4083938" y="3298988"/>
          <a:ext cx="2524125" cy="962025"/>
        </a:xfrm>
        <a:prstGeom prst="rect">
          <a:avLst/>
        </a:prstGeom>
        <a:gradFill>
          <a:gsLst>
            <a:gs pos="0">
              <a:srgbClr val="9FC3FF"/>
            </a:gs>
            <a:gs pos="35000">
              <a:srgbClr val="BDD5FF"/>
            </a:gs>
            <a:gs pos="100000">
              <a:srgbClr val="E4EEFF"/>
            </a:gs>
          </a:gsLst>
          <a:lin ang="16200000" scaled="0"/>
        </a:gradFill>
        <a:ln w="9525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The criteria – if the executive has achieved </a:t>
          </a: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more than $5,000 in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sales </a:t>
          </a: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OR brought in </a:t>
          </a:r>
          <a:r>
            <a:rPr lang="en-US" sz="11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at least 5 new customers, he/she is eligible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 the bonus.</a:t>
          </a:r>
          <a:endParaRPr sz="1100" b="0" i="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327785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/>
      </xdr:nvSpPr>
      <xdr:spPr>
        <a:xfrm>
          <a:off x="0" y="3594263"/>
          <a:ext cx="10692000" cy="371475"/>
        </a:xfrm>
        <a:prstGeom prst="rect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IF FUNCTION , IF AND , IF OR  FUNCTION</a:t>
          </a:r>
          <a:endParaRPr sz="1600" b="1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47</xdr:row>
      <xdr:rowOff>57150</xdr:rowOff>
    </xdr:from>
    <xdr:ext cx="8315325" cy="3971925"/>
    <xdr:graphicFrame macro="">
      <xdr:nvGraphicFramePr>
        <xdr:cNvPr id="2" name="Chart 2" title="Chart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17</xdr:col>
      <xdr:colOff>247650</xdr:colOff>
      <xdr:row>1</xdr:row>
      <xdr:rowOff>38100</xdr:rowOff>
    </xdr:from>
    <xdr:ext cx="7486650" cy="3533775"/>
    <xdr:graphicFrame macro="">
      <xdr:nvGraphicFramePr>
        <xdr:cNvPr id="3" name="Chart 3" title="Chart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514350</xdr:colOff>
      <xdr:row>0</xdr:row>
      <xdr:rowOff>190500</xdr:rowOff>
    </xdr:from>
    <xdr:ext cx="5715000" cy="3533775"/>
    <xdr:graphicFrame macro="">
      <xdr:nvGraphicFramePr>
        <xdr:cNvPr id="4" name="Chart 4" title="Chart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695325</xdr:colOff>
      <xdr:row>7</xdr:row>
      <xdr:rowOff>190500</xdr:rowOff>
    </xdr:from>
    <xdr:ext cx="5715000" cy="3533775"/>
    <xdr:graphicFrame macro="">
      <xdr:nvGraphicFramePr>
        <xdr:cNvPr id="5" name="Chart 5" title="Chart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aveen Mishra" id="{6752EF1E-2A91-4D84-81C2-01A3D743B85A}" userId="" providerId="google-sheets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Naveen Mishra" refreshedDate="46247.414020023149" refreshedVersion="8" recordCount="300" xr:uid="{00000000-000A-0000-FFFF-FFFF01000000}">
  <cacheSource type="worksheet">
    <worksheetSource ref="A1:G301" sheet="Sales Data"/>
  </cacheSource>
  <cacheFields count="7">
    <cacheField name="Date" numFmtId="0">
      <sharedItems containsSemiMixedTypes="0" containsNonDate="0" containsDate="1" containsString="0" minDate="2004-06-17T00:00:00" maxDate="2006-06-17T00:00:00" count="250">
        <d v="2005-04-05T00:00:00"/>
        <d v="2005-10-21T00:00:00"/>
        <d v="2005-01-25T00:00:00"/>
        <d v="2005-04-21T00:00:00"/>
        <d v="2005-03-01T00:00:00"/>
        <d v="2005-03-15T00:00:00"/>
        <d v="2005-02-18T00:00:00"/>
        <d v="2004-06-17T00:00:00"/>
        <d v="2004-12-05T00:00:00"/>
        <d v="2005-04-30T00:00:00"/>
        <d v="2005-11-20T00:00:00"/>
        <d v="2005-10-07T00:00:00"/>
        <d v="2005-03-17T00:00:00"/>
        <d v="2005-09-16T00:00:00"/>
        <d v="2006-04-09T00:00:00"/>
        <d v="2006-02-15T00:00:00"/>
        <d v="2004-07-10T00:00:00"/>
        <d v="2006-02-04T00:00:00"/>
        <d v="2005-12-14T00:00:00"/>
        <d v="2004-11-12T00:00:00"/>
        <d v="2005-09-17T00:00:00"/>
        <d v="2004-08-22T00:00:00"/>
        <d v="2005-01-22T00:00:00"/>
        <d v="2005-07-18T00:00:00"/>
        <d v="2004-07-21T00:00:00"/>
        <d v="2005-09-08T00:00:00"/>
        <d v="2006-03-07T00:00:00"/>
        <d v="2006-05-30T00:00:00"/>
        <d v="2004-12-28T00:00:00"/>
        <d v="2005-10-22T00:00:00"/>
        <d v="2004-09-02T00:00:00"/>
        <d v="2006-03-01T00:00:00"/>
        <d v="2004-12-16T00:00:00"/>
        <d v="2004-08-27T00:00:00"/>
        <d v="2006-05-11T00:00:00"/>
        <d v="2004-08-25T00:00:00"/>
        <d v="2006-04-07T00:00:00"/>
        <d v="2004-09-09T00:00:00"/>
        <d v="2005-01-17T00:00:00"/>
        <d v="2004-08-23T00:00:00"/>
        <d v="2005-12-29T00:00:00"/>
        <d v="2005-03-16T00:00:00"/>
        <d v="2004-07-24T00:00:00"/>
        <d v="2005-10-28T00:00:00"/>
        <d v="2004-11-07T00:00:00"/>
        <d v="2005-01-14T00:00:00"/>
        <d v="2006-01-20T00:00:00"/>
        <d v="2004-09-21T00:00:00"/>
        <d v="2004-12-06T00:00:00"/>
        <d v="2005-05-19T00:00:00"/>
        <d v="2004-07-22T00:00:00"/>
        <d v="2004-12-02T00:00:00"/>
        <d v="2005-01-01T00:00:00"/>
        <d v="2005-02-19T00:00:00"/>
        <d v="2006-04-06T00:00:00"/>
        <d v="2006-03-06T00:00:00"/>
        <d v="2005-12-19T00:00:00"/>
        <d v="2004-08-30T00:00:00"/>
        <d v="2004-07-17T00:00:00"/>
        <d v="2004-07-02T00:00:00"/>
        <d v="2005-12-09T00:00:00"/>
        <d v="2005-10-02T00:00:00"/>
        <d v="2004-12-20T00:00:00"/>
        <d v="2005-05-01T00:00:00"/>
        <d v="2005-11-21T00:00:00"/>
        <d v="2005-10-13T00:00:00"/>
        <d v="2005-01-09T00:00:00"/>
        <d v="2005-12-13T00:00:00"/>
        <d v="2004-11-29T00:00:00"/>
        <d v="2004-09-24T00:00:00"/>
        <d v="2005-03-18T00:00:00"/>
        <d v="2005-08-06T00:00:00"/>
        <d v="2006-05-31T00:00:00"/>
        <d v="2005-12-20T00:00:00"/>
        <d v="2005-02-08T00:00:00"/>
        <d v="2006-05-17T00:00:00"/>
        <d v="2004-06-23T00:00:00"/>
        <d v="2005-02-16T00:00:00"/>
        <d v="2004-09-04T00:00:00"/>
        <d v="2005-09-25T00:00:00"/>
        <d v="2004-12-25T00:00:00"/>
        <d v="2004-09-30T00:00:00"/>
        <d v="2006-06-07T00:00:00"/>
        <d v="2005-04-12T00:00:00"/>
        <d v="2005-07-12T00:00:00"/>
        <d v="2005-08-10T00:00:00"/>
        <d v="2005-01-12T00:00:00"/>
        <d v="2006-06-16T00:00:00"/>
        <d v="2006-04-04T00:00:00"/>
        <d v="2005-02-06T00:00:00"/>
        <d v="2004-08-03T00:00:00"/>
        <d v="2005-06-07T00:00:00"/>
        <d v="2004-08-09T00:00:00"/>
        <d v="2005-10-20T00:00:00"/>
        <d v="2005-09-15T00:00:00"/>
        <d v="2005-04-07T00:00:00"/>
        <d v="2005-12-12T00:00:00"/>
        <d v="2004-12-11T00:00:00"/>
        <d v="2005-09-26T00:00:00"/>
        <d v="2004-08-01T00:00:00"/>
        <d v="2005-11-09T00:00:00"/>
        <d v="2005-01-21T00:00:00"/>
        <d v="2004-08-17T00:00:00"/>
        <d v="2005-04-25T00:00:00"/>
        <d v="2005-06-01T00:00:00"/>
        <d v="2006-01-01T00:00:00"/>
        <d v="2005-04-04T00:00:00"/>
        <d v="2005-04-20T00:00:00"/>
        <d v="2004-11-06T00:00:00"/>
        <d v="2005-09-02T00:00:00"/>
        <d v="2006-01-05T00:00:00"/>
        <d v="2004-10-16T00:00:00"/>
        <d v="2004-12-27T00:00:00"/>
        <d v="2005-03-31T00:00:00"/>
        <d v="2004-12-09T00:00:00"/>
        <d v="2005-07-04T00:00:00"/>
        <d v="2005-06-12T00:00:00"/>
        <d v="2005-05-05T00:00:00"/>
        <d v="2005-12-16T00:00:00"/>
        <d v="2005-03-04T00:00:00"/>
        <d v="2005-02-03T00:00:00"/>
        <d v="2006-05-03T00:00:00"/>
        <d v="2006-03-14T00:00:00"/>
        <d v="2006-01-09T00:00:00"/>
        <d v="2005-08-19T00:00:00"/>
        <d v="2006-05-18T00:00:00"/>
        <d v="2006-03-08T00:00:00"/>
        <d v="2006-02-06T00:00:00"/>
        <d v="2005-01-29T00:00:00"/>
        <d v="2005-03-06T00:00:00"/>
        <d v="2006-05-13T00:00:00"/>
        <d v="2004-11-22T00:00:00"/>
        <d v="2005-04-18T00:00:00"/>
        <d v="2006-01-08T00:00:00"/>
        <d v="2005-02-10T00:00:00"/>
        <d v="2006-03-31T00:00:00"/>
        <d v="2005-06-10T00:00:00"/>
        <d v="2004-10-14T00:00:00"/>
        <d v="2005-03-23T00:00:00"/>
        <d v="2004-10-06T00:00:00"/>
        <d v="2005-04-01T00:00:00"/>
        <d v="2004-08-18T00:00:00"/>
        <d v="2005-02-27T00:00:00"/>
        <d v="2006-06-08T00:00:00"/>
        <d v="2005-08-25T00:00:00"/>
        <d v="2005-07-10T00:00:00"/>
        <d v="2006-01-19T00:00:00"/>
        <d v="2005-07-02T00:00:00"/>
        <d v="2005-06-28T00:00:00"/>
        <d v="2004-07-29T00:00:00"/>
        <d v="2004-12-10T00:00:00"/>
        <d v="2005-07-26T00:00:00"/>
        <d v="2005-10-27T00:00:00"/>
        <d v="2005-06-27T00:00:00"/>
        <d v="2005-05-02T00:00:00"/>
        <d v="2004-10-26T00:00:00"/>
        <d v="2004-07-16T00:00:00"/>
        <d v="2005-08-28T00:00:00"/>
        <d v="2005-05-20T00:00:00"/>
        <d v="2005-07-21T00:00:00"/>
        <d v="2005-12-07T00:00:00"/>
        <d v="2006-05-16T00:00:00"/>
        <d v="2005-10-05T00:00:00"/>
        <d v="2005-04-03T00:00:00"/>
        <d v="2005-07-15T00:00:00"/>
        <d v="2005-06-19T00:00:00"/>
        <d v="2004-11-16T00:00:00"/>
        <d v="2005-08-08T00:00:00"/>
        <d v="2005-01-05T00:00:00"/>
        <d v="2005-10-24T00:00:00"/>
        <d v="2004-10-24T00:00:00"/>
        <d v="2005-09-19T00:00:00"/>
        <d v="2004-12-01T00:00:00"/>
        <d v="2005-03-19T00:00:00"/>
        <d v="2005-11-13T00:00:00"/>
        <d v="2005-01-11T00:00:00"/>
        <d v="2005-06-13T00:00:00"/>
        <d v="2004-09-07T00:00:00"/>
        <d v="2004-06-28T00:00:00"/>
        <d v="2005-07-11T00:00:00"/>
        <d v="2005-12-17T00:00:00"/>
        <d v="2006-03-02T00:00:00"/>
        <d v="2005-12-27T00:00:00"/>
        <d v="2005-11-02T00:00:00"/>
        <d v="2005-09-13T00:00:00"/>
        <d v="2005-05-24T00:00:00"/>
        <d v="2006-05-27T00:00:00"/>
        <d v="2004-08-29T00:00:00"/>
        <d v="2004-10-09T00:00:00"/>
        <d v="2004-12-23T00:00:00"/>
        <d v="2005-08-04T00:00:00"/>
        <d v="2006-03-17T00:00:00"/>
        <d v="2005-07-09T00:00:00"/>
        <d v="2005-01-28T00:00:00"/>
        <d v="2005-02-17T00:00:00"/>
        <d v="2005-08-27T00:00:00"/>
        <d v="2005-12-06T00:00:00"/>
        <d v="2004-12-31T00:00:00"/>
        <d v="2006-03-21T00:00:00"/>
        <d v="2004-12-04T00:00:00"/>
        <d v="2005-11-17T00:00:00"/>
        <d v="2005-09-23T00:00:00"/>
        <d v="2006-04-26T00:00:00"/>
        <d v="2005-08-13T00:00:00"/>
        <d v="2005-11-05T00:00:00"/>
        <d v="2005-08-02T00:00:00"/>
        <d v="2005-06-05T00:00:00"/>
        <d v="2005-06-22T00:00:00"/>
        <d v="2006-01-28T00:00:00"/>
        <d v="2004-10-31T00:00:00"/>
        <d v="2004-10-10T00:00:00"/>
        <d v="2006-02-10T00:00:00"/>
        <d v="2005-05-27T00:00:00"/>
        <d v="2004-12-17T00:00:00"/>
        <d v="2005-03-28T00:00:00"/>
        <d v="2005-10-03T00:00:00"/>
        <d v="2005-09-30T00:00:00"/>
        <d v="2005-05-13T00:00:00"/>
        <d v="2006-05-12T00:00:00"/>
        <d v="2005-10-15T00:00:00"/>
        <d v="2005-12-30T00:00:00"/>
        <d v="2005-12-31T00:00:00"/>
        <d v="2006-04-27T00:00:00"/>
        <d v="2004-10-07T00:00:00"/>
        <d v="2005-06-16T00:00:00"/>
        <d v="2005-09-01T00:00:00"/>
        <d v="2006-05-02T00:00:00"/>
        <d v="2005-07-24T00:00:00"/>
        <d v="2005-08-23T00:00:00"/>
        <d v="2005-07-01T00:00:00"/>
        <d v="2004-07-01T00:00:00"/>
        <d v="2005-01-24T00:00:00"/>
        <d v="2004-11-30T00:00:00"/>
        <d v="2004-08-10T00:00:00"/>
        <d v="2004-12-18T00:00:00"/>
        <d v="2005-03-11T00:00:00"/>
        <d v="2006-03-19T00:00:00"/>
        <d v="2005-08-20T00:00:00"/>
        <d v="2006-04-16T00:00:00"/>
        <d v="2006-01-17T00:00:00"/>
        <d v="2006-04-20T00:00:00"/>
        <d v="2006-03-03T00:00:00"/>
        <d v="2005-08-07T00:00:00"/>
        <d v="2006-06-10T00:00:00"/>
        <d v="2004-11-23T00:00:00"/>
        <d v="2006-04-15T00:00:00"/>
        <d v="2005-11-04T00:00:00"/>
        <d v="2005-02-01T00:00:00"/>
        <d v="2005-05-18T00:00:00"/>
        <d v="2006-02-19T00:00:00"/>
      </sharedItems>
    </cacheField>
    <cacheField name="Region" numFmtId="0">
      <sharedItems/>
    </cacheField>
    <cacheField name="Sales Rep" numFmtId="0">
      <sharedItems/>
    </cacheField>
    <cacheField name="Customer" numFmtId="0">
      <sharedItems/>
    </cacheField>
    <cacheField name="Product" numFmtId="0">
      <sharedItems/>
    </cacheField>
    <cacheField name="COGS" numFmtId="0">
      <sharedItems containsSemiMixedTypes="0" containsString="0" containsNumber="1" minValue="18.072800000000001" maxValue="9318.9580000000005"/>
    </cacheField>
    <cacheField name="Sales" numFmtId="0">
      <sharedItems containsSemiMixedTypes="0" containsString="0" containsNumber="1" minValue="31.16" maxValue="9990.0400000000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Naveen Mishra" refreshedDate="46247.414020370372" refreshedVersion="8" recordCount="300" xr:uid="{00000000-000A-0000-FFFF-FFFF00000000}">
  <cacheSource type="worksheet">
    <worksheetSource ref="A1:G301" sheet="Sales Data"/>
  </cacheSource>
  <cacheFields count="7">
    <cacheField name="Date" numFmtId="0">
      <sharedItems containsSemiMixedTypes="0" containsNonDate="0" containsDate="1" containsString="0" minDate="2004-06-17T00:00:00" maxDate="2006-06-17T00:00:00"/>
    </cacheField>
    <cacheField name="Region" numFmtId="0">
      <sharedItems count="5">
        <s v="NorthEast"/>
        <s v="North"/>
        <s v="MidWest"/>
        <s v="West"/>
        <s v="SouthEast"/>
      </sharedItems>
    </cacheField>
    <cacheField name="Sales Rep" numFmtId="0">
      <sharedItems/>
    </cacheField>
    <cacheField name="Customer" numFmtId="0">
      <sharedItems count="14">
        <s v="Nature Company"/>
        <s v="Yahoo"/>
        <s v="Sherman Williams"/>
        <s v="Home Depot"/>
        <s v="Amazon.com"/>
        <s v="Whole Foods"/>
        <s v="ExcelIsVeryFun.com"/>
        <s v="Google"/>
        <s v="Costco"/>
        <s v="Peet's Coffee"/>
        <s v="Solar and Wind Inc."/>
        <s v="McLendon's Hardware"/>
        <s v="The Economist"/>
        <s v="Office Depot"/>
      </sharedItems>
    </cacheField>
    <cacheField name="Product" numFmtId="0">
      <sharedItems/>
    </cacheField>
    <cacheField name="COGS" numFmtId="0">
      <sharedItems containsSemiMixedTypes="0" containsString="0" containsNumber="1" minValue="18.072800000000001" maxValue="9318.9580000000005"/>
    </cacheField>
    <cacheField name="Sales" numFmtId="0">
      <sharedItems containsSemiMixedTypes="0" containsString="0" containsNumber="1" minValue="31.16" maxValue="9990.0400000000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">
  <r>
    <x v="0"/>
    <s v="NorthEast"/>
    <s v="Chin"/>
    <s v="Nature Company"/>
    <s v="HLL Item"/>
    <n v="4007.9863999999998"/>
    <n v="4554.53"/>
  </r>
  <r>
    <x v="1"/>
    <s v="North"/>
    <s v="Chin"/>
    <s v="Yahoo"/>
    <s v="WKL Item"/>
    <n v="8597.4559000000008"/>
    <n v="9195.14"/>
  </r>
  <r>
    <x v="2"/>
    <s v="MidWest"/>
    <s v="Chin"/>
    <s v="Sherman Williams"/>
    <s v="BPZ Item"/>
    <n v="3148.5255999999999"/>
    <n v="3577.87"/>
  </r>
  <r>
    <x v="3"/>
    <s v="MidWest"/>
    <s v="Chin"/>
    <s v="Nature Company"/>
    <s v="CSJ Item"/>
    <n v="731.8193"/>
    <n v="1977.89"/>
  </r>
  <r>
    <x v="4"/>
    <s v="NorthEast"/>
    <s v="Chin"/>
    <s v="Home Depot"/>
    <s v="AUW Item"/>
    <n v="2741.9580000000001"/>
    <n v="6093.24"/>
  </r>
  <r>
    <x v="5"/>
    <s v="NorthEast"/>
    <s v="Chin"/>
    <s v="Amazon.com"/>
    <s v="KEI Item"/>
    <n v="3491.8708999999999"/>
    <n v="8120.63"/>
  </r>
  <r>
    <x v="6"/>
    <s v="MidWest"/>
    <s v="Chin"/>
    <s v="Whole Foods"/>
    <s v="FKD Item"/>
    <n v="2924.2365"/>
    <n v="6800.55"/>
  </r>
  <r>
    <x v="7"/>
    <s v="MidWest"/>
    <s v="Chin"/>
    <s v="ExcelIsVeryFun.com"/>
    <s v="MWN Item"/>
    <n v="6305.0007999999998"/>
    <n v="9272.06"/>
  </r>
  <r>
    <x v="8"/>
    <s v="West"/>
    <s v="Chin"/>
    <s v="Yahoo"/>
    <s v="HAI Item"/>
    <n v="2640.1320000000001"/>
    <n v="4800.24"/>
  </r>
  <r>
    <x v="9"/>
    <s v="North"/>
    <s v="Chin"/>
    <s v="Google"/>
    <s v="WPF Item"/>
    <n v="2401.7329"/>
    <n v="6491.17"/>
  </r>
  <r>
    <x v="10"/>
    <s v="North"/>
    <s v="Chin"/>
    <s v="Home Depot"/>
    <s v="FEK Item"/>
    <n v="1531.2128"/>
    <n v="3560.96"/>
  </r>
  <r>
    <x v="11"/>
    <s v="North"/>
    <s v="Chin"/>
    <s v="Sherman Williams"/>
    <s v="XNB Item"/>
    <n v="3464.6370000000002"/>
    <n v="6299.34"/>
  </r>
  <r>
    <x v="12"/>
    <s v="NorthEast"/>
    <s v="Chin"/>
    <s v="Costco"/>
    <s v="YWP Item"/>
    <n v="558.24749999999995"/>
    <n v="1298.25"/>
  </r>
  <r>
    <x v="13"/>
    <s v="West"/>
    <s v="Chin"/>
    <s v="Amazon.com"/>
    <s v="LOP Item"/>
    <n v="266.30239999999998"/>
    <n v="451.36"/>
  </r>
  <r>
    <x v="14"/>
    <s v="SouthEast"/>
    <s v="Chin"/>
    <s v="Peet's Coffee"/>
    <s v="UXD Item"/>
    <n v="2647.4331999999999"/>
    <n v="4564.54"/>
  </r>
  <r>
    <x v="15"/>
    <s v="NorthEast"/>
    <s v="Chin"/>
    <s v="Costco"/>
    <s v="TGL Item"/>
    <n v="58.759700000000002"/>
    <n v="158.81"/>
  </r>
  <r>
    <x v="16"/>
    <s v="North"/>
    <s v="Chin"/>
    <s v="Yahoo"/>
    <s v="RCA Item"/>
    <n v="1904.6733999999999"/>
    <n v="3228.26"/>
  </r>
  <r>
    <x v="17"/>
    <s v="North"/>
    <s v="Chin"/>
    <s v="Yahoo"/>
    <s v="AIL Item"/>
    <n v="1142.9829999999999"/>
    <n v="2658.1"/>
  </r>
  <r>
    <x v="18"/>
    <s v="NorthEast"/>
    <s v="Chin"/>
    <s v="Amazon.com"/>
    <s v="SVF Item"/>
    <n v="947.63829999999996"/>
    <n v="2203.81"/>
  </r>
  <r>
    <x v="19"/>
    <s v="MidWest"/>
    <s v="Chin"/>
    <s v="Solar and Wind Inc."/>
    <s v="PET Item"/>
    <n v="3504.6547999999998"/>
    <n v="8150.36"/>
  </r>
  <r>
    <x v="20"/>
    <s v="NorthEast"/>
    <s v="Chin"/>
    <s v="McLendon's Hardware"/>
    <s v="TMF Item"/>
    <n v="1660.4822999999999"/>
    <n v="4487.79"/>
  </r>
  <r>
    <x v="21"/>
    <s v="SouthEast"/>
    <s v="Chin"/>
    <s v="Sherman Williams"/>
    <s v="YVD Item"/>
    <n v="3605.8735000000001"/>
    <n v="6111.65"/>
  </r>
  <r>
    <x v="22"/>
    <s v="West"/>
    <s v="Chin"/>
    <s v="Costco"/>
    <s v="CNG Item"/>
    <n v="1735.7339999999999"/>
    <n v="1856.4"/>
  </r>
  <r>
    <x v="23"/>
    <s v="MidWest"/>
    <s v="Chin"/>
    <s v="Yahoo"/>
    <s v="CVY Item"/>
    <n v="4445.8334000000004"/>
    <n v="7665.23"/>
  </r>
  <r>
    <x v="24"/>
    <s v="West"/>
    <s v="Chin"/>
    <s v="The Economist"/>
    <s v="KYW Item"/>
    <n v="3119.5596999999998"/>
    <n v="7254.79"/>
  </r>
  <r>
    <x v="25"/>
    <s v="West"/>
    <s v="Chin"/>
    <s v="ExcelIsVeryFun.com"/>
    <s v="RHM Item"/>
    <n v="890.87400000000002"/>
    <n v="2071.8000000000002"/>
  </r>
  <r>
    <x v="26"/>
    <s v="North"/>
    <s v="Chin"/>
    <s v="ExcelIsVeryFun.com"/>
    <s v="FMP Item"/>
    <n v="2672.1804999999999"/>
    <n v="4858.51"/>
  </r>
  <r>
    <x v="27"/>
    <s v="West"/>
    <s v="Chin"/>
    <s v="Whole Foods"/>
    <s v="JLK Item"/>
    <n v="5224.1909500000002"/>
    <n v="5587.37"/>
  </r>
  <r>
    <x v="28"/>
    <s v="NorthEast"/>
    <s v="Chin"/>
    <s v="Yahoo"/>
    <s v="JXK Item"/>
    <n v="3621.7487000000001"/>
    <n v="9788.51"/>
  </r>
  <r>
    <x v="29"/>
    <s v="NorthEast"/>
    <s v="Chin"/>
    <s v="Nature Company"/>
    <s v="WLY Item"/>
    <n v="819.23680000000002"/>
    <n v="1204.76"/>
  </r>
  <r>
    <x v="30"/>
    <s v="West"/>
    <s v="Chin"/>
    <s v="Sherman Williams"/>
    <s v="BNH Item"/>
    <n v="3978.6255999999998"/>
    <n v="5850.92"/>
  </r>
  <r>
    <x v="31"/>
    <s v="MidWest"/>
    <s v="Chin"/>
    <s v="Whole Foods"/>
    <s v="STR Item"/>
    <n v="4421.1944999999996"/>
    <n v="7493.55"/>
  </r>
  <r>
    <x v="32"/>
    <s v="NorthEast"/>
    <s v="Chin"/>
    <s v="Solar and Wind Inc."/>
    <s v="KST Item"/>
    <n v="1232.2650000000001"/>
    <n v="1643.02"/>
  </r>
  <r>
    <x v="33"/>
    <s v="NorthEast"/>
    <s v="Chin"/>
    <s v="The Economist"/>
    <s v="VBF Item"/>
    <n v="1441.1398999999999"/>
    <n v="2442.61"/>
  </r>
  <r>
    <x v="34"/>
    <s v="MidWest"/>
    <s v="Chin"/>
    <s v="Costco"/>
    <s v="VYV Item"/>
    <n v="3545.6228500000002"/>
    <n v="3792.11"/>
  </r>
  <r>
    <x v="35"/>
    <s v="West"/>
    <s v="Chin"/>
    <s v="Sherman Williams"/>
    <s v="OLN Item"/>
    <n v="666.74480000000005"/>
    <n v="1149.56"/>
  </r>
  <r>
    <x v="36"/>
    <s v="West"/>
    <s v="Chin"/>
    <s v="Solar and Wind Inc."/>
    <s v="VPY Item"/>
    <n v="712.92650000000003"/>
    <n v="1296.23"/>
  </r>
  <r>
    <x v="37"/>
    <s v="West"/>
    <s v="Chin"/>
    <s v="Peet's Coffee"/>
    <s v="EYP Item"/>
    <n v="4665.4069"/>
    <n v="4989.74"/>
  </r>
  <r>
    <x v="38"/>
    <s v="West"/>
    <s v="Chin"/>
    <s v="The Economist"/>
    <s v="AYF Item"/>
    <n v="3119.0852"/>
    <n v="3335.92"/>
  </r>
  <r>
    <x v="39"/>
    <s v="North"/>
    <s v="Chin"/>
    <s v="Yahoo"/>
    <s v="VNQ Item"/>
    <n v="969.23199999999997"/>
    <n v="1762.24"/>
  </r>
  <r>
    <x v="40"/>
    <s v="NorthEast"/>
    <s v="Chin"/>
    <s v="Sherman Williams"/>
    <s v="LEO Item"/>
    <n v="3132.6833000000001"/>
    <n v="7285.31"/>
  </r>
  <r>
    <x v="41"/>
    <s v="SouthEast"/>
    <s v="Chin"/>
    <s v="Office Depot"/>
    <s v="ICN Item"/>
    <n v="605.97349999999994"/>
    <n v="1101.77"/>
  </r>
  <r>
    <x v="42"/>
    <s v="SouthEast"/>
    <s v="Chin"/>
    <s v="Costco"/>
    <s v="LFI Item"/>
    <n v="3410.2440000000001"/>
    <n v="7578.32"/>
  </r>
  <r>
    <x v="43"/>
    <s v="MidWest"/>
    <s v="Chin"/>
    <s v="Amazon.com"/>
    <s v="WXR Item"/>
    <n v="2714.0059000000001"/>
    <n v="4600.01"/>
  </r>
  <r>
    <x v="44"/>
    <s v="NorthEast"/>
    <s v="Chin"/>
    <s v="Yahoo"/>
    <s v="PUJ Item"/>
    <n v="3407.4755"/>
    <n v="6195.41"/>
  </r>
  <r>
    <x v="45"/>
    <s v="MidWest"/>
    <s v="Chin"/>
    <s v="Costco"/>
    <s v="QRV Item"/>
    <n v="2674.672"/>
    <n v="4863.04"/>
  </r>
  <r>
    <x v="46"/>
    <s v="NorthEast"/>
    <s v="Jeri"/>
    <s v="Nature Company"/>
    <s v="NEE Item"/>
    <n v="2790.6525999999999"/>
    <n v="4811.47"/>
  </r>
  <r>
    <x v="47"/>
    <s v="SouthEast"/>
    <s v="Jeri"/>
    <s v="ExcelIsVeryFun.com"/>
    <s v="ZLA Item"/>
    <n v="1101.1422"/>
    <n v="2976.06"/>
  </r>
  <r>
    <x v="48"/>
    <s v="North"/>
    <s v="Jeri"/>
    <s v="Home Depot"/>
    <s v="NJY Item"/>
    <n v="54.287500000000001"/>
    <n v="126.25"/>
  </r>
  <r>
    <x v="49"/>
    <s v="NorthEast"/>
    <s v="Jeri"/>
    <s v="Peet's Coffee"/>
    <s v="QLL Item"/>
    <n v="1319.846"/>
    <n v="2399.7199999999998"/>
  </r>
  <r>
    <x v="50"/>
    <s v="NorthEast"/>
    <s v="Jeri"/>
    <s v="The Economist"/>
    <s v="KSG Item"/>
    <n v="649.50049999999999"/>
    <n v="1180.9100000000001"/>
  </r>
  <r>
    <x v="50"/>
    <s v="NorthEast"/>
    <s v="Jeri"/>
    <s v="Peet's Coffee"/>
    <s v="KSG Item"/>
    <n v="200"/>
    <n v="500"/>
  </r>
  <r>
    <x v="2"/>
    <s v="North"/>
    <s v="Jon"/>
    <s v="The Economist"/>
    <s v="ZJS Item"/>
    <n v="5002.53"/>
    <n v="6670.04"/>
  </r>
  <r>
    <x v="51"/>
    <s v="West"/>
    <s v="Jon"/>
    <s v="Peet's Coffee"/>
    <s v="YGP Item"/>
    <n v="6835.9719999999998"/>
    <n v="7768.15"/>
  </r>
  <r>
    <x v="52"/>
    <s v="West"/>
    <s v="Jon"/>
    <s v="The Economist"/>
    <s v="PTH Item"/>
    <n v="1449.1455000000001"/>
    <n v="2634.81"/>
  </r>
  <r>
    <x v="53"/>
    <s v="SouthEast"/>
    <s v="Jon"/>
    <s v="Costco"/>
    <s v="IQG Item"/>
    <n v="116.9192"/>
    <n v="171.94"/>
  </r>
  <r>
    <x v="43"/>
    <s v="MidWest"/>
    <s v="Jon"/>
    <s v="Solar and Wind Inc."/>
    <s v="VMC Item"/>
    <n v="4705.0725000000002"/>
    <n v="6273.43"/>
  </r>
  <r>
    <x v="54"/>
    <s v="West"/>
    <s v="Jon"/>
    <s v="Yahoo"/>
    <s v="SHA Item"/>
    <n v="1934.5304000000001"/>
    <n v="2198.33"/>
  </r>
  <r>
    <x v="55"/>
    <s v="NorthEast"/>
    <s v="Jon"/>
    <s v="Solar and Wind Inc."/>
    <s v="LOI Item"/>
    <n v="2356.6840000000002"/>
    <n v="4284.88"/>
  </r>
  <r>
    <x v="56"/>
    <s v="West"/>
    <s v="Jon"/>
    <s v="Office Depot"/>
    <s v="XOU Item"/>
    <n v="5848.9125000000004"/>
    <n v="7798.55"/>
  </r>
  <r>
    <x v="57"/>
    <s v="SouthEast"/>
    <s v="Jon"/>
    <s v="Nature Company"/>
    <s v="BYE Item"/>
    <n v="4482.7979999999998"/>
    <n v="6592.35"/>
  </r>
  <r>
    <x v="58"/>
    <s v="NorthEast"/>
    <s v="Jon"/>
    <s v="Office Depot"/>
    <s v="JYF Item"/>
    <n v="1210.3425"/>
    <n v="1613.79"/>
  </r>
  <r>
    <x v="59"/>
    <s v="NorthEast"/>
    <s v="Jon"/>
    <s v="Sherman Williams"/>
    <s v="OYO Item"/>
    <n v="836.17600000000004"/>
    <n v="1520.32"/>
  </r>
  <r>
    <x v="60"/>
    <s v="NorthEast"/>
    <s v="Jon"/>
    <s v="Amazon.com"/>
    <s v="YQS Item"/>
    <n v="1479.2355"/>
    <n v="3287.19"/>
  </r>
  <r>
    <x v="61"/>
    <s v="MidWest"/>
    <s v="Jon"/>
    <s v="ExcelIsVeryFun.com"/>
    <s v="NBK Item"/>
    <n v="167.9623"/>
    <n v="390.61"/>
  </r>
  <r>
    <x v="62"/>
    <s v="SouthEast"/>
    <s v="Jon"/>
    <s v="Solar and Wind Inc."/>
    <s v="VIN Item"/>
    <n v="5876.5946999999996"/>
    <n v="9960.33"/>
  </r>
  <r>
    <x v="63"/>
    <s v="SouthEast"/>
    <s v="Jon"/>
    <s v="Whole Foods"/>
    <s v="MSH Item"/>
    <n v="6820.56"/>
    <n v="9094.08"/>
  </r>
  <r>
    <x v="64"/>
    <s v="West"/>
    <s v="Jon"/>
    <s v="Google"/>
    <s v="NWT Item"/>
    <n v="1768.9536000000001"/>
    <n v="3049.92"/>
  </r>
  <r>
    <x v="13"/>
    <s v="West"/>
    <s v="Jon"/>
    <s v="Nature Company"/>
    <s v="EWM Item"/>
    <n v="1805.7294999999999"/>
    <n v="4880.3500000000004"/>
  </r>
  <r>
    <x v="65"/>
    <s v="West"/>
    <s v="Jon"/>
    <s v="Office Depot"/>
    <s v="UBV Item"/>
    <n v="18.072800000000001"/>
    <n v="31.16"/>
  </r>
  <r>
    <x v="66"/>
    <s v="North"/>
    <s v="Jon"/>
    <s v="Costco"/>
    <s v="MYE Item"/>
    <n v="3330.0135"/>
    <n v="7400.03"/>
  </r>
  <r>
    <x v="67"/>
    <s v="SouthEast"/>
    <s v="Jon"/>
    <s v="Nature Company"/>
    <s v="KHA Item"/>
    <n v="1191.2446"/>
    <n v="2053.87"/>
  </r>
  <r>
    <x v="68"/>
    <s v="West"/>
    <s v="Jon"/>
    <s v="The Economist"/>
    <s v="TGO Item"/>
    <n v="2674.6057000000001"/>
    <n v="4533.2299999999996"/>
  </r>
  <r>
    <x v="69"/>
    <s v="MidWest"/>
    <s v="Jon"/>
    <s v="Whole Foods"/>
    <s v="ILP Item"/>
    <n v="2982.5345000000002"/>
    <n v="5422.79"/>
  </r>
  <r>
    <x v="70"/>
    <s v="West"/>
    <s v="Jon"/>
    <s v="Solar and Wind Inc."/>
    <s v="HGQ Item"/>
    <n v="249.38319999999999"/>
    <n v="366.74"/>
  </r>
  <r>
    <x v="71"/>
    <s v="NorthEast"/>
    <s v="Jon"/>
    <s v="Nature Company"/>
    <s v="EZU Item"/>
    <n v="607.64859999999999"/>
    <n v="1047.67"/>
  </r>
  <r>
    <x v="72"/>
    <s v="NorthEast"/>
    <s v="Jon"/>
    <s v="ExcelIsVeryFun.com"/>
    <s v="YIP Item"/>
    <n v="4494.4470000000001"/>
    <n v="9987.66"/>
  </r>
  <r>
    <x v="73"/>
    <s v="NorthEast"/>
    <s v="Jon"/>
    <s v="Office Depot"/>
    <s v="EIE Item"/>
    <n v="2212.8229999999999"/>
    <n v="5146.1000000000004"/>
  </r>
  <r>
    <x v="74"/>
    <s v="MidWest"/>
    <s v="Jon"/>
    <s v="Google"/>
    <s v="WWB Item"/>
    <n v="1936.7625"/>
    <n v="2582.35"/>
  </r>
  <r>
    <x v="75"/>
    <s v="NorthEast"/>
    <s v="Jon"/>
    <s v="Solar and Wind Inc."/>
    <s v="JZS Item"/>
    <n v="2764.3960000000002"/>
    <n v="4766.2"/>
  </r>
  <r>
    <x v="76"/>
    <s v="SouthEast"/>
    <s v="Jon"/>
    <s v="Google"/>
    <s v="PQT Item"/>
    <n v="1707.8126999999999"/>
    <n v="4615.71"/>
  </r>
  <r>
    <x v="77"/>
    <s v="SouthEast"/>
    <s v="Jon"/>
    <s v="The Economist"/>
    <s v="XHR Item"/>
    <n v="4271.12"/>
    <n v="7364"/>
  </r>
  <r>
    <x v="78"/>
    <s v="MidWest"/>
    <s v="Jon"/>
    <s v="Yahoo"/>
    <s v="IAG Item"/>
    <n v="5988.93"/>
    <n v="7985.24"/>
  </r>
  <r>
    <x v="79"/>
    <s v="SouthEast"/>
    <s v="Jon"/>
    <s v="Costco"/>
    <s v="UGN Item"/>
    <n v="1503.7125000000001"/>
    <n v="2004.95"/>
  </r>
  <r>
    <x v="80"/>
    <s v="MidWest"/>
    <s v="Jon"/>
    <s v="Yahoo"/>
    <s v="FLS Item"/>
    <n v="3664.6785"/>
    <n v="8143.73"/>
  </r>
  <r>
    <x v="81"/>
    <s v="MidWest"/>
    <s v="Jon"/>
    <s v="Peet's Coffee"/>
    <s v="LRH Item"/>
    <n v="500.88749999999999"/>
    <n v="1353.75"/>
  </r>
  <r>
    <x v="82"/>
    <s v="MidWest"/>
    <s v="Jon"/>
    <s v="Nature Company"/>
    <s v="QDA Item"/>
    <n v="5395.1260000000002"/>
    <n v="9809.32"/>
  </r>
  <r>
    <x v="83"/>
    <s v="NorthEast"/>
    <s v="Jon"/>
    <s v="Home Depot"/>
    <s v="MQP Item"/>
    <n v="4296.4138000000003"/>
    <n v="7407.61"/>
  </r>
  <r>
    <x v="84"/>
    <s v="NorthEast"/>
    <s v="Jon"/>
    <s v="Costco"/>
    <s v="ATV Item"/>
    <n v="2880.9"/>
    <n v="3273.75"/>
  </r>
  <r>
    <x v="85"/>
    <s v="NorthEast"/>
    <s v="Jon"/>
    <s v="Costco"/>
    <s v="UZP Item"/>
    <n v="526.07939999999996"/>
    <n v="891.66"/>
  </r>
  <r>
    <x v="86"/>
    <s v="MidWest"/>
    <s v="Jon"/>
    <s v="Solar and Wind Inc."/>
    <s v="UDH Item"/>
    <n v="6619.97"/>
    <n v="9735.25"/>
  </r>
  <r>
    <x v="87"/>
    <s v="NorthEast"/>
    <s v="Jon"/>
    <s v="Google"/>
    <s v="QJV Item"/>
    <n v="1835.8972000000001"/>
    <n v="3165.34"/>
  </r>
  <r>
    <x v="88"/>
    <s v="NorthEast"/>
    <s v="Jon"/>
    <s v="Nature Company"/>
    <s v="KVA Item"/>
    <n v="1070.9503"/>
    <n v="1815.17"/>
  </r>
  <r>
    <x v="89"/>
    <s v="North"/>
    <s v="Jon"/>
    <s v="The Economist"/>
    <s v="TLQ Item"/>
    <n v="2084.6947"/>
    <n v="5634.31"/>
  </r>
  <r>
    <x v="90"/>
    <s v="North"/>
    <s v="Luke"/>
    <s v="ExcelIsVeryFun.com"/>
    <s v="MME Item"/>
    <n v="1281.1804999999999"/>
    <n v="3462.65"/>
  </r>
  <r>
    <x v="91"/>
    <s v="NorthEast"/>
    <s v="Luke"/>
    <s v="Office Depot"/>
    <s v="BJH Item"/>
    <n v="3387.0825"/>
    <n v="7526.85"/>
  </r>
  <r>
    <x v="92"/>
    <s v="MidWest"/>
    <s v="Luke"/>
    <s v="Sherman Williams"/>
    <s v="ZEI Item"/>
    <n v="1370.5505000000001"/>
    <n v="2491.91"/>
  </r>
  <r>
    <x v="93"/>
    <s v="SouthEast"/>
    <s v="Luke"/>
    <s v="Costco"/>
    <s v="CLN Item"/>
    <n v="612.12599999999998"/>
    <n v="1360.28"/>
  </r>
  <r>
    <x v="94"/>
    <s v="NorthEast"/>
    <s v="Luke"/>
    <s v="Nature Company"/>
    <s v="ZMF Item"/>
    <n v="3251.3625000000002"/>
    <n v="4335.1499999999996"/>
  </r>
  <r>
    <x v="95"/>
    <s v="North"/>
    <s v="Luke"/>
    <s v="Office Depot"/>
    <s v="VRK Item"/>
    <n v="4155.9016000000001"/>
    <n v="6111.62"/>
  </r>
  <r>
    <x v="96"/>
    <s v="NorthEast"/>
    <s v="Luke"/>
    <s v="Solar and Wind Inc."/>
    <s v="MQW Item"/>
    <n v="92.275999999999996"/>
    <n v="135.69999999999999"/>
  </r>
  <r>
    <x v="97"/>
    <s v="North"/>
    <s v="Luke"/>
    <s v="Home Depot"/>
    <s v="LFD Item"/>
    <n v="3413.6273999999999"/>
    <n v="9226.02"/>
  </r>
  <r>
    <x v="98"/>
    <s v="NorthEast"/>
    <s v="Luke"/>
    <s v="The Economist"/>
    <s v="JTV Item"/>
    <n v="1731.3522"/>
    <n v="2985.09"/>
  </r>
  <r>
    <x v="99"/>
    <s v="NorthEast"/>
    <s v="Luke"/>
    <s v="Yahoo"/>
    <s v="MOQ Item"/>
    <n v="4595.2060000000001"/>
    <n v="8354.92"/>
  </r>
  <r>
    <x v="100"/>
    <s v="NorthEast"/>
    <s v="Luke"/>
    <s v="Google"/>
    <s v="TTM Item"/>
    <n v="203.685"/>
    <n v="271.58"/>
  </r>
  <r>
    <x v="101"/>
    <s v="MidWest"/>
    <s v="Luke"/>
    <s v="Whole Foods"/>
    <s v="NSN Item"/>
    <n v="8615.6224000000002"/>
    <n v="9790.48"/>
  </r>
  <r>
    <x v="27"/>
    <s v="West"/>
    <s v="Luke"/>
    <s v="Costco"/>
    <s v="JUE Item"/>
    <n v="1117.5012999999999"/>
    <n v="1894.07"/>
  </r>
  <r>
    <x v="10"/>
    <s v="NorthEast"/>
    <s v="Luke"/>
    <s v="The Economist"/>
    <s v="XZF Item"/>
    <n v="1950.3045"/>
    <n v="4334.01"/>
  </r>
  <r>
    <x v="102"/>
    <s v="MidWest"/>
    <s v="Luke"/>
    <s v="Home Depot"/>
    <s v="YHI Item"/>
    <n v="3418.5360000000001"/>
    <n v="6215.52"/>
  </r>
  <r>
    <x v="103"/>
    <s v="North"/>
    <s v="Luke"/>
    <s v="Whole Foods"/>
    <s v="SRN Item"/>
    <n v="4662.3044"/>
    <n v="6856.33"/>
  </r>
  <r>
    <x v="104"/>
    <s v="West"/>
    <s v="Luke"/>
    <s v="Solar and Wind Inc."/>
    <s v="CCV Item"/>
    <n v="1205.9256"/>
    <n v="1773.42"/>
  </r>
  <r>
    <x v="31"/>
    <s v="MidWest"/>
    <s v="Luke"/>
    <s v="Whole Foods"/>
    <s v="YNQ Item"/>
    <n v="3185.7073999999998"/>
    <n v="8610.02"/>
  </r>
  <r>
    <x v="69"/>
    <s v="West"/>
    <s v="Luke"/>
    <s v="Yahoo"/>
    <s v="UCA Item"/>
    <n v="1267.3979999999999"/>
    <n v="2304.36"/>
  </r>
  <r>
    <x v="105"/>
    <s v="West"/>
    <s v="Luke"/>
    <s v="Google"/>
    <s v="ETU Item"/>
    <n v="4341.1787000000004"/>
    <n v="7357.93"/>
  </r>
  <r>
    <x v="106"/>
    <s v="MidWest"/>
    <s v="Luke"/>
    <s v="Office Depot"/>
    <s v="WVS Item"/>
    <n v="1454.9974999999999"/>
    <n v="2645.45"/>
  </r>
  <r>
    <x v="11"/>
    <s v="SouthEast"/>
    <s v="Luke"/>
    <s v="Amazon.com"/>
    <s v="AIM Item"/>
    <n v="3641.6343999999999"/>
    <n v="6278.68"/>
  </r>
  <r>
    <x v="107"/>
    <s v="NorthEast"/>
    <s v="Luke"/>
    <s v="ExcelIsVeryFun.com"/>
    <s v="HAK Item"/>
    <n v="640.66330000000005"/>
    <n v="1085.8699999999999"/>
  </r>
  <r>
    <x v="108"/>
    <s v="NorthEast"/>
    <s v="Luke"/>
    <s v="Nature Company"/>
    <s v="BCD Item"/>
    <n v="563.56299999999999"/>
    <n v="1024.6600000000001"/>
  </r>
  <r>
    <x v="109"/>
    <s v="NorthEast"/>
    <s v="Luke"/>
    <s v="Yahoo"/>
    <s v="CNN Item"/>
    <n v="4357.2449999999999"/>
    <n v="5809.66"/>
  </r>
  <r>
    <x v="110"/>
    <s v="NorthEast"/>
    <s v="Luke"/>
    <s v="Yahoo"/>
    <s v="LVD Item"/>
    <n v="241.6575"/>
    <n v="322.20999999999998"/>
  </r>
  <r>
    <x v="111"/>
    <s v="MidWest"/>
    <s v="Luke"/>
    <s v="Solar and Wind Inc."/>
    <s v="XVI Item"/>
    <n v="4250.1646000000001"/>
    <n v="7327.87"/>
  </r>
  <r>
    <x v="112"/>
    <s v="MidWest"/>
    <s v="Luke"/>
    <s v="Solar and Wind Inc."/>
    <s v="ZFB Item"/>
    <n v="3396.2485000000001"/>
    <n v="9179.0499999999993"/>
  </r>
  <r>
    <x v="113"/>
    <s v="West"/>
    <s v="Luke"/>
    <s v="Solar and Wind Inc."/>
    <s v="VDA Item"/>
    <n v="2944.1"/>
    <n v="4990"/>
  </r>
  <r>
    <x v="114"/>
    <s v="SouthEast"/>
    <s v="Luke"/>
    <s v="Home Depot"/>
    <s v="KBY Item"/>
    <n v="2935.0364"/>
    <n v="4316.2299999999996"/>
  </r>
  <r>
    <x v="115"/>
    <s v="NorthEast"/>
    <s v="Luke"/>
    <s v="Solar and Wind Inc."/>
    <s v="ULJ Item"/>
    <n v="3442.4258"/>
    <n v="5834.62"/>
  </r>
  <r>
    <x v="116"/>
    <s v="SouthEast"/>
    <s v="Luke"/>
    <s v="Peet's Coffee"/>
    <s v="ENW Item"/>
    <n v="3438.0891999999999"/>
    <n v="5927.74"/>
  </r>
  <r>
    <x v="117"/>
    <s v="North"/>
    <s v="Luke"/>
    <s v="Solar and Wind Inc."/>
    <s v="EXM Item"/>
    <n v="5754.9367000000002"/>
    <n v="9754.1299999999992"/>
  </r>
  <r>
    <x v="118"/>
    <s v="MidWest"/>
    <s v="Luke"/>
    <s v="Costco"/>
    <s v="QDR Item"/>
    <n v="3978.1851999999999"/>
    <n v="6858.94"/>
  </r>
  <r>
    <x v="119"/>
    <s v="MidWest"/>
    <s v="Luke"/>
    <s v="ExcelIsVeryFun.com"/>
    <s v="YAK Item"/>
    <n v="5245.7052999999996"/>
    <n v="5610.38"/>
  </r>
  <r>
    <x v="69"/>
    <s v="North"/>
    <s v="Luke"/>
    <s v="Sherman Williams"/>
    <s v="RYV Item"/>
    <n v="6159.0388000000003"/>
    <n v="9057.41"/>
  </r>
  <r>
    <x v="31"/>
    <s v="NorthEast"/>
    <s v="Rhonda"/>
    <s v="Sherman Williams"/>
    <s v="MKO Item"/>
    <n v="1885.7070000000001"/>
    <n v="4190.46"/>
  </r>
  <r>
    <x v="57"/>
    <s v="MidWest"/>
    <s v="Rhonda"/>
    <s v="Peet's Coffee"/>
    <s v="JYF Item"/>
    <n v="3931.9823999999999"/>
    <n v="6779.28"/>
  </r>
  <r>
    <x v="120"/>
    <s v="West"/>
    <s v="Rhonda"/>
    <s v="Nature Company"/>
    <s v="WHF Item"/>
    <n v="5162.8455999999996"/>
    <n v="5521.76"/>
  </r>
  <r>
    <x v="121"/>
    <s v="NorthEast"/>
    <s v="Rhonda"/>
    <s v="Google"/>
    <s v="MHX Item"/>
    <n v="2075.59"/>
    <n v="3773.8"/>
  </r>
  <r>
    <x v="122"/>
    <s v="SouthEast"/>
    <s v="Rhonda"/>
    <s v="Peet's Coffee"/>
    <s v="TIH Item"/>
    <n v="4846.16"/>
    <n v="5507"/>
  </r>
  <r>
    <x v="65"/>
    <s v="SouthEast"/>
    <s v="Rhonda"/>
    <s v="Office Depot"/>
    <s v="XMY Item"/>
    <n v="2395.2467999999999"/>
    <n v="6473.64"/>
  </r>
  <r>
    <x v="123"/>
    <s v="NorthEast"/>
    <s v="Rhonda"/>
    <s v="Solar and Wind Inc."/>
    <s v="NZX Item"/>
    <n v="725.55250000000001"/>
    <n v="1229.75"/>
  </r>
  <r>
    <x v="124"/>
    <s v="NorthEast"/>
    <s v="Rhonda"/>
    <s v="Office Depot"/>
    <s v="XZI Item"/>
    <n v="4217.7151999999996"/>
    <n v="9808.64"/>
  </r>
  <r>
    <x v="125"/>
    <s v="NorthEast"/>
    <s v="Rhonda"/>
    <s v="The Economist"/>
    <s v="DIO Item"/>
    <n v="4246.5736500000003"/>
    <n v="4541.79"/>
  </r>
  <r>
    <x v="126"/>
    <s v="West"/>
    <s v="Rhonda"/>
    <s v="Amazon.com"/>
    <s v="PEN Item"/>
    <n v="1701.144"/>
    <n v="3780.32"/>
  </r>
  <r>
    <x v="127"/>
    <s v="North"/>
    <s v="Rhonda"/>
    <s v="Home Depot"/>
    <s v="KFE Item"/>
    <n v="1297.0134"/>
    <n v="2236.23"/>
  </r>
  <r>
    <x v="128"/>
    <s v="North"/>
    <s v="Rhonda"/>
    <s v="Solar and Wind Inc."/>
    <s v="XFU Item"/>
    <n v="969.03510000000006"/>
    <n v="2253.5700000000002"/>
  </r>
  <r>
    <x v="129"/>
    <s v="SouthEast"/>
    <s v="Rhonda"/>
    <s v="Nature Company"/>
    <s v="XWP Item"/>
    <n v="3154.7064"/>
    <n v="5346.96"/>
  </r>
  <r>
    <x v="130"/>
    <s v="North"/>
    <s v="Rhonda"/>
    <s v="Nature Company"/>
    <s v="OAP Item"/>
    <n v="2666.1386000000002"/>
    <n v="7205.78"/>
  </r>
  <r>
    <x v="33"/>
    <s v="West"/>
    <s v="Rhonda"/>
    <s v="Sherman Williams"/>
    <s v="THO Item"/>
    <n v="4832.6850000000004"/>
    <n v="8786.7000000000007"/>
  </r>
  <r>
    <x v="131"/>
    <s v="NorthEast"/>
    <s v="Rhonda"/>
    <s v="The Economist"/>
    <s v="FFT Item"/>
    <n v="7012.7711499999996"/>
    <n v="7500.29"/>
  </r>
  <r>
    <x v="132"/>
    <s v="West"/>
    <s v="Rhonda"/>
    <s v="Whole Foods"/>
    <s v="EFD Item"/>
    <n v="45.006500000000003"/>
    <n v="81.83"/>
  </r>
  <r>
    <x v="133"/>
    <s v="North"/>
    <s v="Rhonda"/>
    <s v="Solar and Wind Inc."/>
    <s v="SNK Item"/>
    <n v="2173.2177999999999"/>
    <n v="3683.42"/>
  </r>
  <r>
    <x v="134"/>
    <s v="West"/>
    <s v="Rhonda"/>
    <s v="Costco"/>
    <s v="FSD Item"/>
    <n v="3806.2051999999999"/>
    <n v="8851.64"/>
  </r>
  <r>
    <x v="37"/>
    <s v="West"/>
    <s v="Rhonda"/>
    <s v="Peet's Coffee"/>
    <s v="UMN Item"/>
    <n v="1724.0326"/>
    <n v="2972.47"/>
  </r>
  <r>
    <x v="135"/>
    <s v="North"/>
    <s v="Rhonda"/>
    <s v="McLendon's Hardware"/>
    <s v="WBN Item"/>
    <n v="892.64959999999996"/>
    <n v="1312.72"/>
  </r>
  <r>
    <x v="136"/>
    <s v="NorthEast"/>
    <s v="Rhonda"/>
    <s v="Costco"/>
    <s v="IWN Item"/>
    <n v="5331.8281500000003"/>
    <n v="5702.49"/>
  </r>
  <r>
    <x v="137"/>
    <s v="MidWest"/>
    <s v="Rhonda"/>
    <s v="Peet's Coffee"/>
    <s v="ITT Item"/>
    <n v="2317.3040000000001"/>
    <n v="3407.8"/>
  </r>
  <r>
    <x v="138"/>
    <s v="MidWest"/>
    <s v="Rhonda"/>
    <s v="Costco"/>
    <s v="MKA Item"/>
    <n v="944.41020000000003"/>
    <n v="2552.46"/>
  </r>
  <r>
    <x v="139"/>
    <s v="NorthEast"/>
    <s v="Rhonda"/>
    <s v="Peet's Coffee"/>
    <s v="LVG Item"/>
    <n v="3671.5798"/>
    <n v="6330.31"/>
  </r>
  <r>
    <x v="140"/>
    <s v="MidWest"/>
    <s v="Rhonda"/>
    <s v="The Economist"/>
    <s v="QSA Item"/>
    <n v="6032.3581999999997"/>
    <n v="6451.72"/>
  </r>
  <r>
    <x v="106"/>
    <s v="MidWest"/>
    <s v="Rhonda"/>
    <s v="The Economist"/>
    <s v="EYG Item"/>
    <n v="3918.3584000000001"/>
    <n v="4452.68"/>
  </r>
  <r>
    <x v="141"/>
    <s v="NorthEast"/>
    <s v="Rhonda"/>
    <s v="Costco"/>
    <s v="VCN Item"/>
    <n v="2991.7649999999999"/>
    <n v="3989.02"/>
  </r>
  <r>
    <x v="142"/>
    <s v="West"/>
    <s v="Rhonda"/>
    <s v="Costco"/>
    <s v="JUV Item"/>
    <n v="2790.2655"/>
    <n v="6200.59"/>
  </r>
  <r>
    <x v="143"/>
    <s v="NorthEast"/>
    <s v="Rhonda"/>
    <s v="Sherman Williams"/>
    <s v="SWQ Item"/>
    <n v="4295.7172"/>
    <n v="9990.0400000000009"/>
  </r>
  <r>
    <x v="32"/>
    <s v="MidWest"/>
    <s v="Rhonda"/>
    <s v="Yahoo"/>
    <s v="FZK Item"/>
    <n v="4145.5819000000001"/>
    <n v="7026.41"/>
  </r>
  <r>
    <x v="144"/>
    <s v="West"/>
    <s v="Rhonda"/>
    <s v="Office Depot"/>
    <s v="BUZ Item"/>
    <n v="4355.7929999999997"/>
    <n v="7382.7"/>
  </r>
  <r>
    <x v="145"/>
    <s v="MidWest"/>
    <s v="Rhonda"/>
    <s v="Office Depot"/>
    <s v="FPF Item"/>
    <n v="3381.0747999999999"/>
    <n v="9138.0400000000009"/>
  </r>
  <r>
    <x v="146"/>
    <s v="SouthEast"/>
    <s v="Rhonda"/>
    <s v="Solar and Wind Inc."/>
    <s v="UVO Item"/>
    <n v="3345.5524"/>
    <n v="4919.93"/>
  </r>
  <r>
    <x v="147"/>
    <s v="West"/>
    <s v="Rhonda"/>
    <s v="Google"/>
    <s v="UNH Item"/>
    <n v="2727.48"/>
    <n v="3636.64"/>
  </r>
  <r>
    <x v="148"/>
    <s v="NorthEast"/>
    <s v="Rhonda"/>
    <s v="Whole Foods"/>
    <s v="UDS Item"/>
    <n v="3354.5776000000001"/>
    <n v="3812.02"/>
  </r>
  <r>
    <x v="127"/>
    <s v="West"/>
    <s v="Rhonda"/>
    <s v="Yahoo"/>
    <s v="QTS Item"/>
    <n v="3138.5097999999998"/>
    <n v="7298.86"/>
  </r>
  <r>
    <x v="149"/>
    <s v="West"/>
    <s v="Rhonda"/>
    <s v="Yahoo"/>
    <s v="CJK Item"/>
    <n v="4675.3355000000001"/>
    <n v="8500.61"/>
  </r>
  <r>
    <x v="150"/>
    <s v="West"/>
    <s v="Rhonda"/>
    <s v="Home Depot"/>
    <s v="WWU Item"/>
    <n v="3043.75225"/>
    <n v="3255.35"/>
  </r>
  <r>
    <x v="151"/>
    <s v="NorthEast"/>
    <s v="Rhonda"/>
    <s v="McLendon's Hardware"/>
    <s v="IZV Item"/>
    <n v="6050.4088000000002"/>
    <n v="8897.66"/>
  </r>
  <r>
    <x v="152"/>
    <s v="MidWest"/>
    <s v="Rhonda"/>
    <s v="The Economist"/>
    <s v="DNA Item"/>
    <n v="6349.5871999999999"/>
    <n v="7215.44"/>
  </r>
  <r>
    <x v="153"/>
    <s v="MidWest"/>
    <s v="Rhonda"/>
    <s v="Home Depot"/>
    <s v="RFR Item"/>
    <n v="1074.6909000000001"/>
    <n v="2904.57"/>
  </r>
  <r>
    <x v="154"/>
    <s v="NorthEast"/>
    <s v="Rhonda"/>
    <s v="Home Depot"/>
    <s v="EAR Item"/>
    <n v="4384.4174999999996"/>
    <n v="9743.15"/>
  </r>
  <r>
    <x v="155"/>
    <s v="NorthEast"/>
    <s v="Rhonda"/>
    <s v="ExcelIsVeryFun.com"/>
    <s v="ZAH Item"/>
    <n v="5841.5896000000002"/>
    <n v="6638.17"/>
  </r>
  <r>
    <x v="156"/>
    <s v="NorthEast"/>
    <s v="Rhonda"/>
    <s v="Nature Company"/>
    <s v="ESJ Item"/>
    <n v="5269.9459999999999"/>
    <n v="9581.7199999999993"/>
  </r>
  <r>
    <x v="157"/>
    <s v="MidWest"/>
    <s v="Sheliadawn"/>
    <s v="The Economist"/>
    <s v="WEW Item"/>
    <n v="5349.4444000000003"/>
    <n v="7866.83"/>
  </r>
  <r>
    <x v="158"/>
    <s v="North"/>
    <s v="Sheliadawn"/>
    <s v="Home Depot"/>
    <s v="XOU Item"/>
    <n v="3636.0837999999999"/>
    <n v="6269.11"/>
  </r>
  <r>
    <x v="159"/>
    <s v="NorthEast"/>
    <s v="Sheliadawn"/>
    <s v="McLendon's Hardware"/>
    <s v="QHO Item"/>
    <n v="1641.6135999999999"/>
    <n v="1865.47"/>
  </r>
  <r>
    <x v="160"/>
    <s v="NorthEast"/>
    <s v="Sheliadawn"/>
    <s v="ExcelIsVeryFun.com"/>
    <s v="AIQ Item"/>
    <n v="4257.4391999999998"/>
    <n v="6260.94"/>
  </r>
  <r>
    <x v="161"/>
    <s v="NorthEast"/>
    <s v="Sheliadawn"/>
    <s v="Sherman Williams"/>
    <s v="ONY Item"/>
    <n v="272.13299999999998"/>
    <n v="604.74"/>
  </r>
  <r>
    <x v="162"/>
    <s v="NorthEast"/>
    <s v="Sheliadawn"/>
    <s v="Costco"/>
    <s v="RGS Item"/>
    <n v="1365.32"/>
    <n v="1551.5"/>
  </r>
  <r>
    <x v="163"/>
    <s v="West"/>
    <s v="Sheliadawn"/>
    <s v="Whole Foods"/>
    <s v="MFB Item"/>
    <n v="1174.9770000000001"/>
    <n v="2611.06"/>
  </r>
  <r>
    <x v="164"/>
    <s v="North"/>
    <s v="Sheliadawn"/>
    <s v="Google"/>
    <s v="IAF Item"/>
    <n v="1908.5474999999999"/>
    <n v="2544.73"/>
  </r>
  <r>
    <x v="165"/>
    <s v="NorthEast"/>
    <s v="Sheliadawn"/>
    <s v="Sherman Williams"/>
    <s v="SBX Item"/>
    <n v="3281.5376000000001"/>
    <n v="3729.02"/>
  </r>
  <r>
    <x v="77"/>
    <s v="NorthEast"/>
    <s v="Sheliadawn"/>
    <s v="Sherman Williams"/>
    <s v="JZO Item"/>
    <n v="6575.61"/>
    <n v="8767.48"/>
  </r>
  <r>
    <x v="166"/>
    <s v="SouthEast"/>
    <s v="Sheliadawn"/>
    <s v="The Economist"/>
    <s v="CRF Item"/>
    <n v="5399.0169999999998"/>
    <n v="9308.65"/>
  </r>
  <r>
    <x v="167"/>
    <s v="NorthEast"/>
    <s v="Sheliadawn"/>
    <s v="Yahoo"/>
    <s v="SCW Item"/>
    <n v="2237.4629"/>
    <n v="3792.31"/>
  </r>
  <r>
    <x v="127"/>
    <s v="NorthEast"/>
    <s v="Sheliadawn"/>
    <s v="Peet's Coffee"/>
    <s v="GLG Item"/>
    <n v="3446.4241999999999"/>
    <n v="8014.94"/>
  </r>
  <r>
    <x v="168"/>
    <s v="West"/>
    <s v="Sheliadawn"/>
    <s v="McLendon's Hardware"/>
    <s v="NGZ Item"/>
    <n v="644.46879999999999"/>
    <n v="1092.32"/>
  </r>
  <r>
    <x v="80"/>
    <s v="MidWest"/>
    <s v="Sheliadawn"/>
    <s v="Nature Company"/>
    <s v="KKF Item"/>
    <n v="3343.9949999999999"/>
    <n v="7431.1"/>
  </r>
  <r>
    <x v="169"/>
    <s v="West"/>
    <s v="Sheliadawn"/>
    <s v="Solar and Wind Inc."/>
    <s v="PKE Item"/>
    <n v="7137.5550000000003"/>
    <n v="9516.74"/>
  </r>
  <r>
    <x v="170"/>
    <s v="NorthEast"/>
    <s v="Sheliadawn"/>
    <s v="Sherman Williams"/>
    <s v="HMW Item"/>
    <n v="5011.1715999999997"/>
    <n v="7369.37"/>
  </r>
  <r>
    <x v="171"/>
    <s v="West"/>
    <s v="Sheliadawn"/>
    <s v="The Economist"/>
    <s v="KQN Item"/>
    <n v="1622.2909"/>
    <n v="4384.57"/>
  </r>
  <r>
    <x v="172"/>
    <s v="North"/>
    <s v="Sheliadawn"/>
    <s v="Home Depot"/>
    <s v="BPJ Item"/>
    <n v="730.53800000000001"/>
    <n v="1238.2"/>
  </r>
  <r>
    <x v="86"/>
    <s v="NorthEast"/>
    <s v="Sheliadawn"/>
    <s v="Yahoo"/>
    <s v="ONK Item"/>
    <n v="2647.8404999999998"/>
    <n v="5884.09"/>
  </r>
  <r>
    <x v="173"/>
    <s v="SouthEast"/>
    <s v="Sheliadawn"/>
    <s v="Whole Foods"/>
    <s v="NEE Item"/>
    <n v="4351.8046000000004"/>
    <n v="7375.94"/>
  </r>
  <r>
    <x v="174"/>
    <s v="NorthEast"/>
    <s v="Sheliadawn"/>
    <s v="Whole Foods"/>
    <s v="KNX Item"/>
    <n v="4231.4634999999998"/>
    <n v="7693.57"/>
  </r>
  <r>
    <x v="175"/>
    <s v="NorthEast"/>
    <s v="Sheliadawn"/>
    <s v="Nature Company"/>
    <s v="PBH Item"/>
    <n v="5217.1855999999998"/>
    <n v="5928.62"/>
  </r>
  <r>
    <x v="176"/>
    <s v="NorthEast"/>
    <s v="Sheliadawn"/>
    <s v="Peet's Coffee"/>
    <s v="QGM Item"/>
    <n v="5643.7452999999996"/>
    <n v="9565.67"/>
  </r>
  <r>
    <x v="177"/>
    <s v="North"/>
    <s v="Sheliadawn"/>
    <s v="Nature Company"/>
    <s v="NCH Item"/>
    <n v="5047.3450499999999"/>
    <n v="5398.23"/>
  </r>
  <r>
    <x v="178"/>
    <s v="MidWest"/>
    <s v="Sheliadawn"/>
    <s v="Yahoo"/>
    <s v="VGE Item"/>
    <n v="844.62289999999996"/>
    <n v="903.34"/>
  </r>
  <r>
    <x v="179"/>
    <s v="West"/>
    <s v="Sheliadawn"/>
    <s v="McLendon's Hardware"/>
    <s v="JGS Item"/>
    <n v="3107.2788999999998"/>
    <n v="7226.23"/>
  </r>
  <r>
    <x v="107"/>
    <s v="MidWest"/>
    <s v="Sheliadawn"/>
    <s v="Costco"/>
    <s v="TBQ Item"/>
    <n v="3970.2932000000001"/>
    <n v="9233.24"/>
  </r>
  <r>
    <x v="180"/>
    <s v="NorthEast"/>
    <s v="Sheliadawn"/>
    <s v="Costco"/>
    <s v="WWD Item"/>
    <n v="1528.835"/>
    <n v="2779.7"/>
  </r>
  <r>
    <x v="68"/>
    <s v="North"/>
    <s v="Sheliadawn"/>
    <s v="Nature Company"/>
    <s v="HQT Item"/>
    <n v="4756.4435999999996"/>
    <n v="6994.77"/>
  </r>
  <r>
    <x v="181"/>
    <s v="North"/>
    <s v="Sheliadawn"/>
    <s v="Solar and Wind Inc."/>
    <s v="PUD Item"/>
    <n v="3827.0385000000001"/>
    <n v="8504.5300000000007"/>
  </r>
  <r>
    <x v="182"/>
    <s v="West"/>
    <s v="Sheliadawn"/>
    <s v="Nature Company"/>
    <s v="IYT Item"/>
    <n v="1390.5880999999999"/>
    <n v="1487.26"/>
  </r>
  <r>
    <x v="120"/>
    <s v="SouthEast"/>
    <s v="Sheliadawn"/>
    <s v="Google"/>
    <s v="QBL Item"/>
    <n v="862.85950000000003"/>
    <n v="2006.65"/>
  </r>
  <r>
    <x v="99"/>
    <s v="NorthEast"/>
    <s v="Sheliadawn"/>
    <s v="ExcelIsVeryFun.com"/>
    <s v="JFF Item"/>
    <n v="3565.9297999999999"/>
    <n v="8292.86"/>
  </r>
  <r>
    <x v="153"/>
    <s v="MidWest"/>
    <s v="Sheliadawn"/>
    <s v="ExcelIsVeryFun.com"/>
    <s v="LCU Item"/>
    <n v="3976.5967999999998"/>
    <n v="4518.8599999999997"/>
  </r>
  <r>
    <x v="112"/>
    <s v="NorthEast"/>
    <s v="Sheliadawn"/>
    <s v="Home Depot"/>
    <s v="XYL Item"/>
    <n v="4638.9192000000003"/>
    <n v="6821.94"/>
  </r>
  <r>
    <x v="183"/>
    <s v="MidWest"/>
    <s v="Sheliadawn"/>
    <s v="McLendon's Hardware"/>
    <s v="NIV Item"/>
    <n v="5180.1379999999999"/>
    <n v="7617.85"/>
  </r>
  <r>
    <x v="184"/>
    <s v="NorthEast"/>
    <s v="Sheliadawn"/>
    <s v="McLendon's Hardware"/>
    <s v="HUO Item"/>
    <n v="2306.5689000000002"/>
    <n v="6233.97"/>
  </r>
  <r>
    <x v="185"/>
    <s v="SouthEast"/>
    <s v="Steven"/>
    <s v="Sherman Williams"/>
    <s v="OQM Item"/>
    <n v="6515.34"/>
    <n v="765"/>
  </r>
  <r>
    <x v="186"/>
    <s v="North"/>
    <s v="Steven"/>
    <s v="Yahoo"/>
    <s v="HPF Item"/>
    <n v="87.245999999999995"/>
    <n v="193.88"/>
  </r>
  <r>
    <x v="187"/>
    <s v="NorthEast"/>
    <s v="Steven"/>
    <s v="McLendon's Hardware"/>
    <s v="VDD Item"/>
    <n v="3729.2024999999999"/>
    <n v="4972.2700000000004"/>
  </r>
  <r>
    <x v="63"/>
    <s v="North"/>
    <s v="Steven"/>
    <s v="Sherman Williams"/>
    <s v="QIL Item"/>
    <n v="2952.3647999999998"/>
    <n v="3354.96"/>
  </r>
  <r>
    <x v="40"/>
    <s v="NorthEast"/>
    <s v="Steven"/>
    <s v="Whole Foods"/>
    <s v="FZS Item"/>
    <n v="359.2636"/>
    <n v="619.41999999999996"/>
  </r>
  <r>
    <x v="188"/>
    <s v="NorthEast"/>
    <s v="Steven"/>
    <s v="Yahoo"/>
    <s v="DKM Item"/>
    <n v="5385.81"/>
    <n v="7181.08"/>
  </r>
  <r>
    <x v="189"/>
    <s v="NorthEast"/>
    <s v="Steven"/>
    <s v="Yahoo"/>
    <s v="LGZ Item"/>
    <n v="4064.72"/>
    <n v="7390.4"/>
  </r>
  <r>
    <x v="190"/>
    <s v="NorthEast"/>
    <s v="Steven"/>
    <s v="Whole Foods"/>
    <s v="BAN Item"/>
    <n v="2881.4256999999998"/>
    <n v="6700.99"/>
  </r>
  <r>
    <x v="191"/>
    <s v="NorthEast"/>
    <s v="Steven"/>
    <s v="Sherman Williams"/>
    <s v="OCL Item"/>
    <n v="3308.4068000000002"/>
    <n v="8941.64"/>
  </r>
  <r>
    <x v="192"/>
    <s v="MidWest"/>
    <s v="Steven"/>
    <s v="The Economist"/>
    <s v="MTL Item"/>
    <n v="3730.9585499999998"/>
    <n v="3990.33"/>
  </r>
  <r>
    <x v="193"/>
    <s v="NorthEast"/>
    <s v="Steven"/>
    <s v="Solar and Wind Inc."/>
    <s v="SMX Item"/>
    <n v="4035.8836000000001"/>
    <n v="6958.42"/>
  </r>
  <r>
    <x v="194"/>
    <s v="SouthEast"/>
    <s v="Steven"/>
    <s v="Home Depot"/>
    <s v="DRK Item"/>
    <n v="2266.7966000000001"/>
    <n v="5271.62"/>
  </r>
  <r>
    <x v="169"/>
    <s v="SouthEast"/>
    <s v="Steven"/>
    <s v="Costco"/>
    <s v="XLF Item"/>
    <n v="1798.3416"/>
    <n v="2043.57"/>
  </r>
  <r>
    <x v="195"/>
    <s v="NorthEast"/>
    <s v="Steven"/>
    <s v="The Economist"/>
    <s v="III Item"/>
    <n v="5843.4507999999996"/>
    <n v="6249.68"/>
  </r>
  <r>
    <x v="196"/>
    <s v="North"/>
    <s v="Steven"/>
    <s v="Google"/>
    <s v="FPO Item"/>
    <n v="1518.2025000000001"/>
    <n v="2024.27"/>
  </r>
  <r>
    <x v="45"/>
    <s v="MidWest"/>
    <s v="Steven"/>
    <s v="McLendon's Hardware"/>
    <s v="LXS Item"/>
    <n v="6385.7321000000002"/>
    <n v="6829.66"/>
  </r>
  <r>
    <x v="197"/>
    <s v="NorthEast"/>
    <s v="Steven"/>
    <s v="Yahoo"/>
    <s v="WPE Item"/>
    <n v="5394.1450000000004"/>
    <n v="9300.25"/>
  </r>
  <r>
    <x v="198"/>
    <s v="North"/>
    <s v="Steven"/>
    <s v="ExcelIsVeryFun.com"/>
    <s v="MGO Item"/>
    <n v="2464.9074999999998"/>
    <n v="4481.6499999999996"/>
  </r>
  <r>
    <x v="199"/>
    <s v="North"/>
    <s v="Steven"/>
    <s v="The Economist"/>
    <s v="RDD Item"/>
    <n v="1980.135"/>
    <n v="2640.18"/>
  </r>
  <r>
    <x v="200"/>
    <s v="NorthEast"/>
    <s v="Steven"/>
    <s v="Costco"/>
    <s v="RGD Item"/>
    <n v="4276.9175999999998"/>
    <n v="9946.32"/>
  </r>
  <r>
    <x v="201"/>
    <s v="NorthEast"/>
    <s v="Steven"/>
    <s v="Amazon.com"/>
    <s v="GYH Item"/>
    <n v="2280.1691999999998"/>
    <n v="3353.19"/>
  </r>
  <r>
    <x v="190"/>
    <s v="North"/>
    <s v="Steven"/>
    <s v="Office Depot"/>
    <s v="HKD Item"/>
    <n v="4911.2464499999996"/>
    <n v="5252.67"/>
  </r>
  <r>
    <x v="177"/>
    <s v="NorthEast"/>
    <s v="Steven"/>
    <s v="Nature Company"/>
    <s v="GYK Item"/>
    <n v="1864.6687999999999"/>
    <n v="2742.16"/>
  </r>
  <r>
    <x v="202"/>
    <s v="SouthEast"/>
    <s v="Steven"/>
    <s v="Home Depot"/>
    <s v="UPA Item"/>
    <n v="7054.7752"/>
    <n v="8016.79"/>
  </r>
  <r>
    <x v="203"/>
    <s v="MidWest"/>
    <s v="Steven"/>
    <s v="Solar and Wind Inc."/>
    <s v="QPM Item"/>
    <n v="2645.0639999999999"/>
    <n v="5877.92"/>
  </r>
  <r>
    <x v="204"/>
    <s v="North"/>
    <s v="Steven"/>
    <s v="The Economist"/>
    <s v="XIM Item"/>
    <n v="2510.1938"/>
    <n v="5837.66"/>
  </r>
  <r>
    <x v="205"/>
    <s v="West"/>
    <s v="Steven"/>
    <s v="Home Depot"/>
    <s v="EAP Item"/>
    <n v="3695.7671999999998"/>
    <n v="9988.56"/>
  </r>
  <r>
    <x v="206"/>
    <s v="SouthEast"/>
    <s v="Steven"/>
    <s v="Google"/>
    <s v="UWT Item"/>
    <n v="246.18360000000001"/>
    <n v="572.52"/>
  </r>
  <r>
    <x v="207"/>
    <s v="SouthEast"/>
    <s v="Steven"/>
    <s v="Amazon.com"/>
    <s v="MPS Item"/>
    <n v="6892.1625000000004"/>
    <n v="9189.5499999999993"/>
  </r>
  <r>
    <x v="208"/>
    <s v="SouthEast"/>
    <s v="Steven"/>
    <s v="McLendon's Hardware"/>
    <s v="ACF Item"/>
    <n v="3479.96"/>
    <n v="3954.5"/>
  </r>
  <r>
    <x v="209"/>
    <s v="NorthEast"/>
    <s v="Steven"/>
    <s v="Whole Foods"/>
    <s v="ZCL Item"/>
    <n v="4549.0357000000004"/>
    <n v="7710.23"/>
  </r>
  <r>
    <x v="210"/>
    <s v="SouthEast"/>
    <s v="Steven"/>
    <s v="ExcelIsVeryFun.com"/>
    <s v="AWF Item"/>
    <n v="6417.6632"/>
    <n v="9437.74"/>
  </r>
  <r>
    <x v="211"/>
    <s v="North"/>
    <s v="Steven"/>
    <s v="Whole Foods"/>
    <s v="TYZ Item"/>
    <n v="2542.4395"/>
    <n v="5912.65"/>
  </r>
  <r>
    <x v="212"/>
    <s v="North"/>
    <s v="Steven"/>
    <s v="Nature Company"/>
    <s v="OGH Item"/>
    <n v="2116.3998000000001"/>
    <n v="4921.8599999999997"/>
  </r>
  <r>
    <x v="141"/>
    <s v="NorthEast"/>
    <s v="Steven"/>
    <s v="Whole Foods"/>
    <s v="VYM Item"/>
    <n v="2420.9618"/>
    <n v="6543.14"/>
  </r>
  <r>
    <x v="213"/>
    <s v="MidWest"/>
    <s v="Steven"/>
    <s v="Yahoo"/>
    <s v="WIP Item"/>
    <n v="3075.82"/>
    <n v="5592.4"/>
  </r>
  <r>
    <x v="214"/>
    <s v="West"/>
    <s v="Steven"/>
    <s v="McLendon's Hardware"/>
    <s v="WMW Item"/>
    <n v="4341.2245999999996"/>
    <n v="7484.87"/>
  </r>
  <r>
    <x v="158"/>
    <s v="West"/>
    <s v="Steven"/>
    <s v="Yahoo"/>
    <s v="MQT Item"/>
    <n v="3266.3488000000002"/>
    <n v="3711.76"/>
  </r>
  <r>
    <x v="215"/>
    <s v="MidWest"/>
    <s v="Steven"/>
    <s v="Sherman Williams"/>
    <s v="ILS Item"/>
    <n v="1461.2336"/>
    <n v="3949.28"/>
  </r>
  <r>
    <x v="216"/>
    <s v="North"/>
    <s v="Steven"/>
    <s v="Google"/>
    <s v="XXH Item"/>
    <n v="610.89840000000004"/>
    <n v="898.38"/>
  </r>
  <r>
    <x v="217"/>
    <s v="NorthEast"/>
    <s v="Steven"/>
    <s v="Peet's Coffee"/>
    <s v="BTJ Item"/>
    <n v="4431.1188000000002"/>
    <n v="7639.86"/>
  </r>
  <r>
    <x v="128"/>
    <s v="MidWest"/>
    <s v="Steven"/>
    <s v="Home Depot"/>
    <s v="SXT Item"/>
    <n v="7371.4425000000001"/>
    <n v="9828.59"/>
  </r>
  <r>
    <x v="218"/>
    <s v="NorthEast"/>
    <s v="Steven"/>
    <s v="Home Depot"/>
    <s v="DRO Item"/>
    <n v="4764.9841999999999"/>
    <n v="8215.49"/>
  </r>
  <r>
    <x v="219"/>
    <s v="MidWest"/>
    <s v="Troung"/>
    <s v="Costco"/>
    <s v="WIL Item"/>
    <n v="815.20889999999997"/>
    <n v="1381.71"/>
  </r>
  <r>
    <x v="220"/>
    <s v="SouthEast"/>
    <s v="Troung"/>
    <s v="Nature Company"/>
    <s v="EIS Item"/>
    <n v="5338.44"/>
    <n v="7117.92"/>
  </r>
  <r>
    <x v="221"/>
    <s v="North"/>
    <s v="Troung"/>
    <s v="Costco"/>
    <s v="TTK Item"/>
    <n v="2963.6761999999999"/>
    <n v="5023.18"/>
  </r>
  <r>
    <x v="222"/>
    <s v="SouthEast"/>
    <s v="Troung"/>
    <s v="Sherman Williams"/>
    <s v="UBW Item"/>
    <n v="1186.6409000000001"/>
    <n v="2759.63"/>
  </r>
  <r>
    <x v="98"/>
    <s v="North"/>
    <s v="Troung"/>
    <s v="Solar and Wind Inc."/>
    <s v="GMO Item"/>
    <n v="5590.2749999999996"/>
    <n v="7453.7"/>
  </r>
  <r>
    <x v="223"/>
    <s v="NorthEast"/>
    <s v="Troung"/>
    <s v="Yahoo"/>
    <s v="XLN Item"/>
    <n v="1155.0808"/>
    <n v="3121.84"/>
  </r>
  <r>
    <x v="77"/>
    <s v="NorthEast"/>
    <s v="Troung"/>
    <s v="Home Depot"/>
    <s v="BSV Item"/>
    <n v="5085.1274000000003"/>
    <n v="8618.86"/>
  </r>
  <r>
    <x v="224"/>
    <s v="NorthEast"/>
    <s v="Troung"/>
    <s v="Office Depot"/>
    <s v="IKV Item"/>
    <n v="4949.5349999999999"/>
    <n v="6599.38"/>
  </r>
  <r>
    <x v="225"/>
    <s v="North"/>
    <s v="Troung"/>
    <s v="Google"/>
    <s v="PXE Item"/>
    <n v="7327.08"/>
    <n v="9769.44"/>
  </r>
  <r>
    <x v="226"/>
    <s v="NorthEast"/>
    <s v="Troung"/>
    <s v="Google"/>
    <s v="KKL Item"/>
    <n v="1775.075"/>
    <n v="4797.5"/>
  </r>
  <r>
    <x v="125"/>
    <s v="MidWest"/>
    <s v="Troung"/>
    <s v="McLendon's Hardware"/>
    <s v="RRT Item"/>
    <n v="2442.518"/>
    <n v="6601.4"/>
  </r>
  <r>
    <x v="227"/>
    <s v="SouthEast"/>
    <s v="Troung"/>
    <s v="Whole Foods"/>
    <s v="ZMY Item"/>
    <n v="3234.2809999999999"/>
    <n v="8741.2999999999993"/>
  </r>
  <r>
    <x v="228"/>
    <s v="NorthEast"/>
    <s v="Troung"/>
    <s v="ExcelIsVeryFun.com"/>
    <s v="YTX Item"/>
    <n v="4906.6270000000004"/>
    <n v="8921.14"/>
  </r>
  <r>
    <x v="229"/>
    <s v="NorthEast"/>
    <s v="Troung"/>
    <s v="Office Depot"/>
    <s v="CMU Item"/>
    <n v="5412.7864"/>
    <n v="7959.98"/>
  </r>
  <r>
    <x v="215"/>
    <s v="MidWest"/>
    <s v="Troung"/>
    <s v="McLendon's Hardware"/>
    <s v="EVO Item"/>
    <n v="9189.7783999999992"/>
    <n v="9828.64"/>
  </r>
  <r>
    <x v="144"/>
    <s v="West"/>
    <s v="Troung"/>
    <s v="Solar and Wind Inc."/>
    <s v="PUA Item"/>
    <n v="2050.4450000000002"/>
    <n v="3535.25"/>
  </r>
  <r>
    <x v="230"/>
    <s v="NorthEast"/>
    <s v="Troung"/>
    <s v="McLendon's Hardware"/>
    <s v="BJI Item"/>
    <n v="105.4019"/>
    <n v="284.87"/>
  </r>
  <r>
    <x v="231"/>
    <s v="NorthEast"/>
    <s v="Troung"/>
    <s v="Office Depot"/>
    <s v="FZY Item"/>
    <n v="331.15370000000001"/>
    <n v="895.01"/>
  </r>
  <r>
    <x v="232"/>
    <s v="West"/>
    <s v="Troung"/>
    <s v="ExcelIsVeryFun.com"/>
    <s v="AEW Item"/>
    <n v="4760.7907999999998"/>
    <n v="8208.26"/>
  </r>
  <r>
    <x v="46"/>
    <s v="NorthEast"/>
    <s v="Troung"/>
    <s v="The Economist"/>
    <s v="EYP Item"/>
    <n v="2705.4448000000002"/>
    <n v="4664.5600000000004"/>
  </r>
  <r>
    <x v="107"/>
    <s v="MidWest"/>
    <s v="Troung"/>
    <s v="Costco"/>
    <s v="KXJ Item"/>
    <n v="4501.7550000000001"/>
    <n v="6002.34"/>
  </r>
  <r>
    <x v="233"/>
    <s v="North"/>
    <s v="Troung"/>
    <s v="Costco"/>
    <s v="NFU Item"/>
    <n v="234.08879999999999"/>
    <n v="266.01"/>
  </r>
  <r>
    <x v="234"/>
    <s v="West"/>
    <s v="Troung"/>
    <s v="Amazon.com"/>
    <s v="YHA Item"/>
    <n v="114.453"/>
    <n v="254.34"/>
  </r>
  <r>
    <x v="235"/>
    <s v="NorthEast"/>
    <s v="Troung"/>
    <s v="Amazon.com"/>
    <s v="CNH Item"/>
    <n v="4467.8379999999997"/>
    <n v="6570.35"/>
  </r>
  <r>
    <x v="236"/>
    <s v="MidWest"/>
    <s v="Troung"/>
    <s v="The Economist"/>
    <s v="KFB Item"/>
    <n v="4976.2782999999999"/>
    <n v="8434.3700000000008"/>
  </r>
  <r>
    <x v="35"/>
    <s v="SouthEast"/>
    <s v="Troung"/>
    <s v="Google"/>
    <s v="ZQH Item"/>
    <n v="2637.41995"/>
    <n v="2820.77"/>
  </r>
  <r>
    <x v="237"/>
    <s v="West"/>
    <s v="Troung"/>
    <s v="McLendon's Hardware"/>
    <s v="EUH Item"/>
    <n v="196.45840000000001"/>
    <n v="456.88"/>
  </r>
  <r>
    <x v="238"/>
    <s v="West"/>
    <s v="Troung"/>
    <s v="ExcelIsVeryFun.com"/>
    <s v="XBY Item"/>
    <n v="2350.4616000000001"/>
    <n v="4052.52"/>
  </r>
  <r>
    <x v="239"/>
    <s v="NorthEast"/>
    <s v="Troung"/>
    <s v="The Economist"/>
    <s v="GAK Item"/>
    <n v="345.51580000000001"/>
    <n v="585.62"/>
  </r>
  <r>
    <x v="240"/>
    <s v="NorthEast"/>
    <s v="Troung"/>
    <s v="Yahoo"/>
    <s v="SQZ Item"/>
    <n v="5717.9142000000002"/>
    <n v="9691.3799999999992"/>
  </r>
  <r>
    <x v="241"/>
    <s v="West"/>
    <s v="Troung"/>
    <s v="ExcelIsVeryFun.com"/>
    <s v="KPO Item"/>
    <n v="426.47829999999999"/>
    <n v="991.81"/>
  </r>
  <r>
    <x v="105"/>
    <s v="NorthEast"/>
    <s v="Troung"/>
    <s v="Whole Foods"/>
    <s v="EHO Item"/>
    <n v="1251.6849999999999"/>
    <n v="2121.5"/>
  </r>
  <r>
    <x v="242"/>
    <s v="SouthEast"/>
    <s v="Troung"/>
    <s v="Sherman Williams"/>
    <s v="GPQ Item"/>
    <n v="6549.8713500000003"/>
    <n v="7005.21"/>
  </r>
  <r>
    <x v="243"/>
    <s v="NorthEast"/>
    <s v="Troung"/>
    <s v="Google"/>
    <s v="DVC Item"/>
    <n v="3411.5625500000001"/>
    <n v="3648.73"/>
  </r>
  <r>
    <x v="244"/>
    <s v="North"/>
    <s v="Troung"/>
    <s v="Amazon.com"/>
    <s v="PJA Item"/>
    <n v="682.20899999999995"/>
    <n v="1240.3800000000001"/>
  </r>
  <r>
    <x v="245"/>
    <s v="NorthEast"/>
    <s v="Troung"/>
    <s v="Costco"/>
    <s v="WCX Item"/>
    <n v="1182.0463999999999"/>
    <n v="3194.72"/>
  </r>
  <r>
    <x v="48"/>
    <s v="West"/>
    <s v="Troung"/>
    <s v="ExcelIsVeryFun.com"/>
    <s v="YGD Item"/>
    <n v="2226.9456"/>
    <n v="2530.62"/>
  </r>
  <r>
    <x v="246"/>
    <s v="West"/>
    <s v="Troung"/>
    <s v="Google"/>
    <s v="ZAW Item"/>
    <n v="2878.6815000000001"/>
    <n v="6397.07"/>
  </r>
  <r>
    <x v="144"/>
    <s v="North"/>
    <s v="Troung"/>
    <s v="ExcelIsVeryFun.com"/>
    <s v="WJP Item"/>
    <n v="2596.2075"/>
    <n v="5769.35"/>
  </r>
  <r>
    <x v="219"/>
    <s v="SouthEast"/>
    <s v="Troung"/>
    <s v="Office Depot"/>
    <s v="YIT Item"/>
    <n v="3219.6068"/>
    <n v="8701.64"/>
  </r>
  <r>
    <x v="247"/>
    <s v="SouthEast"/>
    <s v="Troung"/>
    <s v="Costco"/>
    <s v="KJV Item"/>
    <n v="9318.9580000000005"/>
    <n v="9966.7999999999993"/>
  </r>
  <r>
    <x v="248"/>
    <s v="NorthEast"/>
    <s v="Troung"/>
    <s v="Office Depot"/>
    <s v="PAY Item"/>
    <n v="3795.6057000000001"/>
    <n v="6433.23"/>
  </r>
  <r>
    <x v="249"/>
    <s v="North"/>
    <s v="Troung"/>
    <s v="ExcelIsVeryFun.com"/>
    <s v="GHH Item"/>
    <n v="7657.5663999999997"/>
    <n v="8701.7800000000007"/>
  </r>
  <r>
    <x v="20"/>
    <s v="NorthEast"/>
    <s v="Troung"/>
    <s v="Office Depot"/>
    <s v="TUL Item"/>
    <n v="2918.6280000000002"/>
    <n v="6485.8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">
  <r>
    <d v="2005-04-05T00:00:00"/>
    <x v="0"/>
    <s v="Chin"/>
    <x v="0"/>
    <s v="HLL Item"/>
    <n v="4007.9863999999998"/>
    <n v="4554.53"/>
  </r>
  <r>
    <d v="2005-10-21T00:00:00"/>
    <x v="1"/>
    <s v="Chin"/>
    <x v="1"/>
    <s v="WKL Item"/>
    <n v="8597.4559000000008"/>
    <n v="9195.14"/>
  </r>
  <r>
    <d v="2005-01-25T00:00:00"/>
    <x v="2"/>
    <s v="Chin"/>
    <x v="2"/>
    <s v="BPZ Item"/>
    <n v="3148.5255999999999"/>
    <n v="3577.87"/>
  </r>
  <r>
    <d v="2005-04-21T00:00:00"/>
    <x v="2"/>
    <s v="Chin"/>
    <x v="0"/>
    <s v="CSJ Item"/>
    <n v="731.8193"/>
    <n v="1977.89"/>
  </r>
  <r>
    <d v="2005-03-01T00:00:00"/>
    <x v="0"/>
    <s v="Chin"/>
    <x v="3"/>
    <s v="AUW Item"/>
    <n v="2741.9580000000001"/>
    <n v="6093.24"/>
  </r>
  <r>
    <d v="2005-03-15T00:00:00"/>
    <x v="0"/>
    <s v="Chin"/>
    <x v="4"/>
    <s v="KEI Item"/>
    <n v="3491.8708999999999"/>
    <n v="8120.63"/>
  </r>
  <r>
    <d v="2005-02-18T00:00:00"/>
    <x v="2"/>
    <s v="Chin"/>
    <x v="5"/>
    <s v="FKD Item"/>
    <n v="2924.2365"/>
    <n v="6800.55"/>
  </r>
  <r>
    <d v="2004-06-17T00:00:00"/>
    <x v="2"/>
    <s v="Chin"/>
    <x v="6"/>
    <s v="MWN Item"/>
    <n v="6305.0007999999998"/>
    <n v="9272.06"/>
  </r>
  <r>
    <d v="2004-12-05T00:00:00"/>
    <x v="3"/>
    <s v="Chin"/>
    <x v="1"/>
    <s v="HAI Item"/>
    <n v="2640.1320000000001"/>
    <n v="4800.24"/>
  </r>
  <r>
    <d v="2005-04-30T00:00:00"/>
    <x v="1"/>
    <s v="Chin"/>
    <x v="7"/>
    <s v="WPF Item"/>
    <n v="2401.7329"/>
    <n v="6491.17"/>
  </r>
  <r>
    <d v="2005-11-20T00:00:00"/>
    <x v="1"/>
    <s v="Chin"/>
    <x v="3"/>
    <s v="FEK Item"/>
    <n v="1531.2128"/>
    <n v="3560.96"/>
  </r>
  <r>
    <d v="2005-10-07T00:00:00"/>
    <x v="1"/>
    <s v="Chin"/>
    <x v="2"/>
    <s v="XNB Item"/>
    <n v="3464.6370000000002"/>
    <n v="6299.34"/>
  </r>
  <r>
    <d v="2005-03-17T00:00:00"/>
    <x v="0"/>
    <s v="Chin"/>
    <x v="8"/>
    <s v="YWP Item"/>
    <n v="558.24749999999995"/>
    <n v="1298.25"/>
  </r>
  <r>
    <d v="2005-09-16T00:00:00"/>
    <x v="3"/>
    <s v="Chin"/>
    <x v="4"/>
    <s v="LOP Item"/>
    <n v="266.30239999999998"/>
    <n v="451.36"/>
  </r>
  <r>
    <d v="2006-04-09T00:00:00"/>
    <x v="4"/>
    <s v="Chin"/>
    <x v="9"/>
    <s v="UXD Item"/>
    <n v="2647.4331999999999"/>
    <n v="4564.54"/>
  </r>
  <r>
    <d v="2006-02-15T00:00:00"/>
    <x v="0"/>
    <s v="Chin"/>
    <x v="8"/>
    <s v="TGL Item"/>
    <n v="58.759700000000002"/>
    <n v="158.81"/>
  </r>
  <r>
    <d v="2004-07-10T00:00:00"/>
    <x v="1"/>
    <s v="Chin"/>
    <x v="1"/>
    <s v="RCA Item"/>
    <n v="1904.6733999999999"/>
    <n v="3228.26"/>
  </r>
  <r>
    <d v="2006-02-04T00:00:00"/>
    <x v="1"/>
    <s v="Chin"/>
    <x v="1"/>
    <s v="AIL Item"/>
    <n v="1142.9829999999999"/>
    <n v="2658.1"/>
  </r>
  <r>
    <d v="2005-12-14T00:00:00"/>
    <x v="0"/>
    <s v="Chin"/>
    <x v="4"/>
    <s v="SVF Item"/>
    <n v="947.63829999999996"/>
    <n v="2203.81"/>
  </r>
  <r>
    <d v="2004-11-12T00:00:00"/>
    <x v="2"/>
    <s v="Chin"/>
    <x v="10"/>
    <s v="PET Item"/>
    <n v="3504.6547999999998"/>
    <n v="8150.36"/>
  </r>
  <r>
    <d v="2005-09-17T00:00:00"/>
    <x v="0"/>
    <s v="Chin"/>
    <x v="11"/>
    <s v="TMF Item"/>
    <n v="1660.4822999999999"/>
    <n v="4487.79"/>
  </r>
  <r>
    <d v="2004-08-22T00:00:00"/>
    <x v="4"/>
    <s v="Chin"/>
    <x v="2"/>
    <s v="YVD Item"/>
    <n v="3605.8735000000001"/>
    <n v="6111.65"/>
  </r>
  <r>
    <d v="2005-01-22T00:00:00"/>
    <x v="3"/>
    <s v="Chin"/>
    <x v="8"/>
    <s v="CNG Item"/>
    <n v="1735.7339999999999"/>
    <n v="1856.4"/>
  </r>
  <r>
    <d v="2005-07-18T00:00:00"/>
    <x v="2"/>
    <s v="Chin"/>
    <x v="1"/>
    <s v="CVY Item"/>
    <n v="4445.8334000000004"/>
    <n v="7665.23"/>
  </r>
  <r>
    <d v="2004-07-21T00:00:00"/>
    <x v="3"/>
    <s v="Chin"/>
    <x v="12"/>
    <s v="KYW Item"/>
    <n v="3119.5596999999998"/>
    <n v="7254.79"/>
  </r>
  <r>
    <d v="2005-09-08T00:00:00"/>
    <x v="3"/>
    <s v="Chin"/>
    <x v="6"/>
    <s v="RHM Item"/>
    <n v="890.87400000000002"/>
    <n v="2071.8000000000002"/>
  </r>
  <r>
    <d v="2006-03-07T00:00:00"/>
    <x v="1"/>
    <s v="Chin"/>
    <x v="6"/>
    <s v="FMP Item"/>
    <n v="2672.1804999999999"/>
    <n v="4858.51"/>
  </r>
  <r>
    <d v="2006-05-30T00:00:00"/>
    <x v="3"/>
    <s v="Chin"/>
    <x v="5"/>
    <s v="JLK Item"/>
    <n v="5224.1909500000002"/>
    <n v="5587.37"/>
  </r>
  <r>
    <d v="2004-12-28T00:00:00"/>
    <x v="0"/>
    <s v="Chin"/>
    <x v="1"/>
    <s v="JXK Item"/>
    <n v="3621.7487000000001"/>
    <n v="9788.51"/>
  </r>
  <r>
    <d v="2005-10-22T00:00:00"/>
    <x v="0"/>
    <s v="Chin"/>
    <x v="0"/>
    <s v="WLY Item"/>
    <n v="819.23680000000002"/>
    <n v="1204.76"/>
  </r>
  <r>
    <d v="2004-09-02T00:00:00"/>
    <x v="3"/>
    <s v="Chin"/>
    <x v="2"/>
    <s v="BNH Item"/>
    <n v="3978.6255999999998"/>
    <n v="5850.92"/>
  </r>
  <r>
    <d v="2006-03-01T00:00:00"/>
    <x v="2"/>
    <s v="Chin"/>
    <x v="5"/>
    <s v="STR Item"/>
    <n v="4421.1944999999996"/>
    <n v="7493.55"/>
  </r>
  <r>
    <d v="2004-12-16T00:00:00"/>
    <x v="0"/>
    <s v="Chin"/>
    <x v="10"/>
    <s v="KST Item"/>
    <n v="1232.2650000000001"/>
    <n v="1643.02"/>
  </r>
  <r>
    <d v="2004-08-27T00:00:00"/>
    <x v="0"/>
    <s v="Chin"/>
    <x v="12"/>
    <s v="VBF Item"/>
    <n v="1441.1398999999999"/>
    <n v="2442.61"/>
  </r>
  <r>
    <d v="2006-05-11T00:00:00"/>
    <x v="2"/>
    <s v="Chin"/>
    <x v="8"/>
    <s v="VYV Item"/>
    <n v="3545.6228500000002"/>
    <n v="3792.11"/>
  </r>
  <r>
    <d v="2004-08-25T00:00:00"/>
    <x v="3"/>
    <s v="Chin"/>
    <x v="2"/>
    <s v="OLN Item"/>
    <n v="666.74480000000005"/>
    <n v="1149.56"/>
  </r>
  <r>
    <d v="2006-04-07T00:00:00"/>
    <x v="3"/>
    <s v="Chin"/>
    <x v="10"/>
    <s v="VPY Item"/>
    <n v="712.92650000000003"/>
    <n v="1296.23"/>
  </r>
  <r>
    <d v="2004-09-09T00:00:00"/>
    <x v="3"/>
    <s v="Chin"/>
    <x v="9"/>
    <s v="EYP Item"/>
    <n v="4665.4069"/>
    <n v="4989.74"/>
  </r>
  <r>
    <d v="2005-01-17T00:00:00"/>
    <x v="3"/>
    <s v="Chin"/>
    <x v="12"/>
    <s v="AYF Item"/>
    <n v="3119.0852"/>
    <n v="3335.92"/>
  </r>
  <r>
    <d v="2004-08-23T00:00:00"/>
    <x v="1"/>
    <s v="Chin"/>
    <x v="1"/>
    <s v="VNQ Item"/>
    <n v="969.23199999999997"/>
    <n v="1762.24"/>
  </r>
  <r>
    <d v="2005-12-29T00:00:00"/>
    <x v="0"/>
    <s v="Chin"/>
    <x v="2"/>
    <s v="LEO Item"/>
    <n v="3132.6833000000001"/>
    <n v="7285.31"/>
  </r>
  <r>
    <d v="2005-03-16T00:00:00"/>
    <x v="4"/>
    <s v="Chin"/>
    <x v="13"/>
    <s v="ICN Item"/>
    <n v="605.97349999999994"/>
    <n v="1101.77"/>
  </r>
  <r>
    <d v="2004-07-24T00:00:00"/>
    <x v="4"/>
    <s v="Chin"/>
    <x v="8"/>
    <s v="LFI Item"/>
    <n v="3410.2440000000001"/>
    <n v="7578.32"/>
  </r>
  <r>
    <d v="2005-10-28T00:00:00"/>
    <x v="2"/>
    <s v="Chin"/>
    <x v="4"/>
    <s v="WXR Item"/>
    <n v="2714.0059000000001"/>
    <n v="4600.01"/>
  </r>
  <r>
    <d v="2004-11-07T00:00:00"/>
    <x v="0"/>
    <s v="Chin"/>
    <x v="1"/>
    <s v="PUJ Item"/>
    <n v="3407.4755"/>
    <n v="6195.41"/>
  </r>
  <r>
    <d v="2005-01-14T00:00:00"/>
    <x v="2"/>
    <s v="Chin"/>
    <x v="8"/>
    <s v="QRV Item"/>
    <n v="2674.672"/>
    <n v="4863.04"/>
  </r>
  <r>
    <d v="2006-01-20T00:00:00"/>
    <x v="0"/>
    <s v="Jeri"/>
    <x v="0"/>
    <s v="NEE Item"/>
    <n v="2790.6525999999999"/>
    <n v="4811.47"/>
  </r>
  <r>
    <d v="2004-09-21T00:00:00"/>
    <x v="4"/>
    <s v="Jeri"/>
    <x v="6"/>
    <s v="ZLA Item"/>
    <n v="1101.1422"/>
    <n v="2976.06"/>
  </r>
  <r>
    <d v="2004-12-06T00:00:00"/>
    <x v="1"/>
    <s v="Jeri"/>
    <x v="3"/>
    <s v="NJY Item"/>
    <n v="54.287500000000001"/>
    <n v="126.25"/>
  </r>
  <r>
    <d v="2005-05-19T00:00:00"/>
    <x v="0"/>
    <s v="Jeri"/>
    <x v="9"/>
    <s v="QLL Item"/>
    <n v="1319.846"/>
    <n v="2399.7199999999998"/>
  </r>
  <r>
    <d v="2004-07-22T00:00:00"/>
    <x v="0"/>
    <s v="Jeri"/>
    <x v="12"/>
    <s v="KSG Item"/>
    <n v="649.50049999999999"/>
    <n v="1180.9100000000001"/>
  </r>
  <r>
    <d v="2004-07-22T00:00:00"/>
    <x v="0"/>
    <s v="Jeri"/>
    <x v="9"/>
    <s v="KSG Item"/>
    <n v="200"/>
    <n v="500"/>
  </r>
  <r>
    <d v="2005-01-25T00:00:00"/>
    <x v="1"/>
    <s v="Jon"/>
    <x v="12"/>
    <s v="ZJS Item"/>
    <n v="5002.53"/>
    <n v="6670.04"/>
  </r>
  <r>
    <d v="2004-12-02T00:00:00"/>
    <x v="3"/>
    <s v="Jon"/>
    <x v="9"/>
    <s v="YGP Item"/>
    <n v="6835.9719999999998"/>
    <n v="7768.15"/>
  </r>
  <r>
    <d v="2005-01-01T00:00:00"/>
    <x v="3"/>
    <s v="Jon"/>
    <x v="12"/>
    <s v="PTH Item"/>
    <n v="1449.1455000000001"/>
    <n v="2634.81"/>
  </r>
  <r>
    <d v="2005-02-19T00:00:00"/>
    <x v="4"/>
    <s v="Jon"/>
    <x v="8"/>
    <s v="IQG Item"/>
    <n v="116.9192"/>
    <n v="171.94"/>
  </r>
  <r>
    <d v="2005-10-28T00:00:00"/>
    <x v="2"/>
    <s v="Jon"/>
    <x v="10"/>
    <s v="VMC Item"/>
    <n v="4705.0725000000002"/>
    <n v="6273.43"/>
  </r>
  <r>
    <d v="2006-04-06T00:00:00"/>
    <x v="3"/>
    <s v="Jon"/>
    <x v="1"/>
    <s v="SHA Item"/>
    <n v="1934.5304000000001"/>
    <n v="2198.33"/>
  </r>
  <r>
    <d v="2006-03-06T00:00:00"/>
    <x v="0"/>
    <s v="Jon"/>
    <x v="10"/>
    <s v="LOI Item"/>
    <n v="2356.6840000000002"/>
    <n v="4284.88"/>
  </r>
  <r>
    <d v="2005-12-19T00:00:00"/>
    <x v="3"/>
    <s v="Jon"/>
    <x v="13"/>
    <s v="XOU Item"/>
    <n v="5848.9125000000004"/>
    <n v="7798.55"/>
  </r>
  <r>
    <d v="2004-08-30T00:00:00"/>
    <x v="4"/>
    <s v="Jon"/>
    <x v="0"/>
    <s v="BYE Item"/>
    <n v="4482.7979999999998"/>
    <n v="6592.35"/>
  </r>
  <r>
    <d v="2004-07-17T00:00:00"/>
    <x v="0"/>
    <s v="Jon"/>
    <x v="13"/>
    <s v="JYF Item"/>
    <n v="1210.3425"/>
    <n v="1613.79"/>
  </r>
  <r>
    <d v="2004-07-02T00:00:00"/>
    <x v="0"/>
    <s v="Jon"/>
    <x v="2"/>
    <s v="OYO Item"/>
    <n v="836.17600000000004"/>
    <n v="1520.32"/>
  </r>
  <r>
    <d v="2005-12-09T00:00:00"/>
    <x v="0"/>
    <s v="Jon"/>
    <x v="4"/>
    <s v="YQS Item"/>
    <n v="1479.2355"/>
    <n v="3287.19"/>
  </r>
  <r>
    <d v="2005-10-02T00:00:00"/>
    <x v="2"/>
    <s v="Jon"/>
    <x v="6"/>
    <s v="NBK Item"/>
    <n v="167.9623"/>
    <n v="390.61"/>
  </r>
  <r>
    <d v="2004-12-20T00:00:00"/>
    <x v="4"/>
    <s v="Jon"/>
    <x v="10"/>
    <s v="VIN Item"/>
    <n v="5876.5946999999996"/>
    <n v="9960.33"/>
  </r>
  <r>
    <d v="2005-05-01T00:00:00"/>
    <x v="4"/>
    <s v="Jon"/>
    <x v="5"/>
    <s v="MSH Item"/>
    <n v="6820.56"/>
    <n v="9094.08"/>
  </r>
  <r>
    <d v="2005-11-21T00:00:00"/>
    <x v="3"/>
    <s v="Jon"/>
    <x v="7"/>
    <s v="NWT Item"/>
    <n v="1768.9536000000001"/>
    <n v="3049.92"/>
  </r>
  <r>
    <d v="2005-09-16T00:00:00"/>
    <x v="3"/>
    <s v="Jon"/>
    <x v="0"/>
    <s v="EWM Item"/>
    <n v="1805.7294999999999"/>
    <n v="4880.3500000000004"/>
  </r>
  <r>
    <d v="2005-10-13T00:00:00"/>
    <x v="3"/>
    <s v="Jon"/>
    <x v="13"/>
    <s v="UBV Item"/>
    <n v="18.072800000000001"/>
    <n v="31.16"/>
  </r>
  <r>
    <d v="2005-01-09T00:00:00"/>
    <x v="1"/>
    <s v="Jon"/>
    <x v="8"/>
    <s v="MYE Item"/>
    <n v="3330.0135"/>
    <n v="7400.03"/>
  </r>
  <r>
    <d v="2005-12-13T00:00:00"/>
    <x v="4"/>
    <s v="Jon"/>
    <x v="0"/>
    <s v="KHA Item"/>
    <n v="1191.2446"/>
    <n v="2053.87"/>
  </r>
  <r>
    <d v="2004-11-29T00:00:00"/>
    <x v="3"/>
    <s v="Jon"/>
    <x v="12"/>
    <s v="TGO Item"/>
    <n v="2674.6057000000001"/>
    <n v="4533.2299999999996"/>
  </r>
  <r>
    <d v="2004-09-24T00:00:00"/>
    <x v="2"/>
    <s v="Jon"/>
    <x v="5"/>
    <s v="ILP Item"/>
    <n v="2982.5345000000002"/>
    <n v="5422.79"/>
  </r>
  <r>
    <d v="2005-03-18T00:00:00"/>
    <x v="3"/>
    <s v="Jon"/>
    <x v="10"/>
    <s v="HGQ Item"/>
    <n v="249.38319999999999"/>
    <n v="366.74"/>
  </r>
  <r>
    <d v="2005-08-06T00:00:00"/>
    <x v="0"/>
    <s v="Jon"/>
    <x v="0"/>
    <s v="EZU Item"/>
    <n v="607.64859999999999"/>
    <n v="1047.67"/>
  </r>
  <r>
    <d v="2006-05-31T00:00:00"/>
    <x v="0"/>
    <s v="Jon"/>
    <x v="6"/>
    <s v="YIP Item"/>
    <n v="4494.4470000000001"/>
    <n v="9987.66"/>
  </r>
  <r>
    <d v="2005-12-20T00:00:00"/>
    <x v="0"/>
    <s v="Jon"/>
    <x v="13"/>
    <s v="EIE Item"/>
    <n v="2212.8229999999999"/>
    <n v="5146.1000000000004"/>
  </r>
  <r>
    <d v="2005-02-08T00:00:00"/>
    <x v="2"/>
    <s v="Jon"/>
    <x v="7"/>
    <s v="WWB Item"/>
    <n v="1936.7625"/>
    <n v="2582.35"/>
  </r>
  <r>
    <d v="2006-05-17T00:00:00"/>
    <x v="0"/>
    <s v="Jon"/>
    <x v="10"/>
    <s v="JZS Item"/>
    <n v="2764.3960000000002"/>
    <n v="4766.2"/>
  </r>
  <r>
    <d v="2004-06-23T00:00:00"/>
    <x v="4"/>
    <s v="Jon"/>
    <x v="7"/>
    <s v="PQT Item"/>
    <n v="1707.8126999999999"/>
    <n v="4615.71"/>
  </r>
  <r>
    <d v="2005-02-16T00:00:00"/>
    <x v="4"/>
    <s v="Jon"/>
    <x v="12"/>
    <s v="XHR Item"/>
    <n v="4271.12"/>
    <n v="7364"/>
  </r>
  <r>
    <d v="2004-09-04T00:00:00"/>
    <x v="2"/>
    <s v="Jon"/>
    <x v="1"/>
    <s v="IAG Item"/>
    <n v="5988.93"/>
    <n v="7985.24"/>
  </r>
  <r>
    <d v="2005-09-25T00:00:00"/>
    <x v="4"/>
    <s v="Jon"/>
    <x v="8"/>
    <s v="UGN Item"/>
    <n v="1503.7125000000001"/>
    <n v="2004.95"/>
  </r>
  <r>
    <d v="2004-12-25T00:00:00"/>
    <x v="2"/>
    <s v="Jon"/>
    <x v="1"/>
    <s v="FLS Item"/>
    <n v="3664.6785"/>
    <n v="8143.73"/>
  </r>
  <r>
    <d v="2004-09-30T00:00:00"/>
    <x v="2"/>
    <s v="Jon"/>
    <x v="9"/>
    <s v="LRH Item"/>
    <n v="500.88749999999999"/>
    <n v="1353.75"/>
  </r>
  <r>
    <d v="2006-06-07T00:00:00"/>
    <x v="2"/>
    <s v="Jon"/>
    <x v="0"/>
    <s v="QDA Item"/>
    <n v="5395.1260000000002"/>
    <n v="9809.32"/>
  </r>
  <r>
    <d v="2005-04-12T00:00:00"/>
    <x v="0"/>
    <s v="Jon"/>
    <x v="3"/>
    <s v="MQP Item"/>
    <n v="4296.4138000000003"/>
    <n v="7407.61"/>
  </r>
  <r>
    <d v="2005-07-12T00:00:00"/>
    <x v="0"/>
    <s v="Jon"/>
    <x v="8"/>
    <s v="ATV Item"/>
    <n v="2880.9"/>
    <n v="3273.75"/>
  </r>
  <r>
    <d v="2005-08-10T00:00:00"/>
    <x v="0"/>
    <s v="Jon"/>
    <x v="8"/>
    <s v="UZP Item"/>
    <n v="526.07939999999996"/>
    <n v="891.66"/>
  </r>
  <r>
    <d v="2005-01-12T00:00:00"/>
    <x v="2"/>
    <s v="Jon"/>
    <x v="10"/>
    <s v="UDH Item"/>
    <n v="6619.97"/>
    <n v="9735.25"/>
  </r>
  <r>
    <d v="2006-06-16T00:00:00"/>
    <x v="0"/>
    <s v="Jon"/>
    <x v="7"/>
    <s v="QJV Item"/>
    <n v="1835.8972000000001"/>
    <n v="3165.34"/>
  </r>
  <r>
    <d v="2006-04-04T00:00:00"/>
    <x v="0"/>
    <s v="Jon"/>
    <x v="0"/>
    <s v="KVA Item"/>
    <n v="1070.9503"/>
    <n v="1815.17"/>
  </r>
  <r>
    <d v="2005-02-06T00:00:00"/>
    <x v="1"/>
    <s v="Jon"/>
    <x v="12"/>
    <s v="TLQ Item"/>
    <n v="2084.6947"/>
    <n v="5634.31"/>
  </r>
  <r>
    <d v="2004-08-03T00:00:00"/>
    <x v="1"/>
    <s v="Luke"/>
    <x v="6"/>
    <s v="MME Item"/>
    <n v="1281.1804999999999"/>
    <n v="3462.65"/>
  </r>
  <r>
    <d v="2005-06-07T00:00:00"/>
    <x v="0"/>
    <s v="Luke"/>
    <x v="13"/>
    <s v="BJH Item"/>
    <n v="3387.0825"/>
    <n v="7526.85"/>
  </r>
  <r>
    <d v="2004-08-09T00:00:00"/>
    <x v="2"/>
    <s v="Luke"/>
    <x v="2"/>
    <s v="ZEI Item"/>
    <n v="1370.5505000000001"/>
    <n v="2491.91"/>
  </r>
  <r>
    <d v="2005-10-20T00:00:00"/>
    <x v="4"/>
    <s v="Luke"/>
    <x v="8"/>
    <s v="CLN Item"/>
    <n v="612.12599999999998"/>
    <n v="1360.28"/>
  </r>
  <r>
    <d v="2005-09-15T00:00:00"/>
    <x v="0"/>
    <s v="Luke"/>
    <x v="0"/>
    <s v="ZMF Item"/>
    <n v="3251.3625000000002"/>
    <n v="4335.1499999999996"/>
  </r>
  <r>
    <d v="2005-04-07T00:00:00"/>
    <x v="1"/>
    <s v="Luke"/>
    <x v="13"/>
    <s v="VRK Item"/>
    <n v="4155.9016000000001"/>
    <n v="6111.62"/>
  </r>
  <r>
    <d v="2005-12-12T00:00:00"/>
    <x v="0"/>
    <s v="Luke"/>
    <x v="10"/>
    <s v="MQW Item"/>
    <n v="92.275999999999996"/>
    <n v="135.69999999999999"/>
  </r>
  <r>
    <d v="2004-12-11T00:00:00"/>
    <x v="1"/>
    <s v="Luke"/>
    <x v="3"/>
    <s v="LFD Item"/>
    <n v="3413.6273999999999"/>
    <n v="9226.02"/>
  </r>
  <r>
    <d v="2005-09-26T00:00:00"/>
    <x v="0"/>
    <s v="Luke"/>
    <x v="12"/>
    <s v="JTV Item"/>
    <n v="1731.3522"/>
    <n v="2985.09"/>
  </r>
  <r>
    <d v="2004-08-01T00:00:00"/>
    <x v="0"/>
    <s v="Luke"/>
    <x v="1"/>
    <s v="MOQ Item"/>
    <n v="4595.2060000000001"/>
    <n v="8354.92"/>
  </r>
  <r>
    <d v="2005-11-09T00:00:00"/>
    <x v="0"/>
    <s v="Luke"/>
    <x v="7"/>
    <s v="TTM Item"/>
    <n v="203.685"/>
    <n v="271.58"/>
  </r>
  <r>
    <d v="2005-01-21T00:00:00"/>
    <x v="2"/>
    <s v="Luke"/>
    <x v="5"/>
    <s v="NSN Item"/>
    <n v="8615.6224000000002"/>
    <n v="9790.48"/>
  </r>
  <r>
    <d v="2006-05-30T00:00:00"/>
    <x v="3"/>
    <s v="Luke"/>
    <x v="8"/>
    <s v="JUE Item"/>
    <n v="1117.5012999999999"/>
    <n v="1894.07"/>
  </r>
  <r>
    <d v="2005-11-20T00:00:00"/>
    <x v="0"/>
    <s v="Luke"/>
    <x v="12"/>
    <s v="XZF Item"/>
    <n v="1950.3045"/>
    <n v="4334.01"/>
  </r>
  <r>
    <d v="2004-08-17T00:00:00"/>
    <x v="2"/>
    <s v="Luke"/>
    <x v="3"/>
    <s v="YHI Item"/>
    <n v="3418.5360000000001"/>
    <n v="6215.52"/>
  </r>
  <r>
    <d v="2005-04-25T00:00:00"/>
    <x v="1"/>
    <s v="Luke"/>
    <x v="5"/>
    <s v="SRN Item"/>
    <n v="4662.3044"/>
    <n v="6856.33"/>
  </r>
  <r>
    <d v="2005-06-01T00:00:00"/>
    <x v="3"/>
    <s v="Luke"/>
    <x v="10"/>
    <s v="CCV Item"/>
    <n v="1205.9256"/>
    <n v="1773.42"/>
  </r>
  <r>
    <d v="2006-03-01T00:00:00"/>
    <x v="2"/>
    <s v="Luke"/>
    <x v="5"/>
    <s v="YNQ Item"/>
    <n v="3185.7073999999998"/>
    <n v="8610.02"/>
  </r>
  <r>
    <d v="2004-09-24T00:00:00"/>
    <x v="3"/>
    <s v="Luke"/>
    <x v="1"/>
    <s v="UCA Item"/>
    <n v="1267.3979999999999"/>
    <n v="2304.36"/>
  </r>
  <r>
    <d v="2006-01-01T00:00:00"/>
    <x v="3"/>
    <s v="Luke"/>
    <x v="7"/>
    <s v="ETU Item"/>
    <n v="4341.1787000000004"/>
    <n v="7357.93"/>
  </r>
  <r>
    <d v="2005-04-04T00:00:00"/>
    <x v="2"/>
    <s v="Luke"/>
    <x v="13"/>
    <s v="WVS Item"/>
    <n v="1454.9974999999999"/>
    <n v="2645.45"/>
  </r>
  <r>
    <d v="2005-10-07T00:00:00"/>
    <x v="4"/>
    <s v="Luke"/>
    <x v="4"/>
    <s v="AIM Item"/>
    <n v="3641.6343999999999"/>
    <n v="6278.68"/>
  </r>
  <r>
    <d v="2005-04-20T00:00:00"/>
    <x v="0"/>
    <s v="Luke"/>
    <x v="6"/>
    <s v="HAK Item"/>
    <n v="640.66330000000005"/>
    <n v="1085.8699999999999"/>
  </r>
  <r>
    <d v="2004-11-06T00:00:00"/>
    <x v="0"/>
    <s v="Luke"/>
    <x v="0"/>
    <s v="BCD Item"/>
    <n v="563.56299999999999"/>
    <n v="1024.6600000000001"/>
  </r>
  <r>
    <d v="2005-09-02T00:00:00"/>
    <x v="0"/>
    <s v="Luke"/>
    <x v="1"/>
    <s v="CNN Item"/>
    <n v="4357.2449999999999"/>
    <n v="5809.66"/>
  </r>
  <r>
    <d v="2006-01-05T00:00:00"/>
    <x v="0"/>
    <s v="Luke"/>
    <x v="1"/>
    <s v="LVD Item"/>
    <n v="241.6575"/>
    <n v="322.20999999999998"/>
  </r>
  <r>
    <d v="2004-10-16T00:00:00"/>
    <x v="2"/>
    <s v="Luke"/>
    <x v="10"/>
    <s v="XVI Item"/>
    <n v="4250.1646000000001"/>
    <n v="7327.87"/>
  </r>
  <r>
    <d v="2004-12-27T00:00:00"/>
    <x v="2"/>
    <s v="Luke"/>
    <x v="10"/>
    <s v="ZFB Item"/>
    <n v="3396.2485000000001"/>
    <n v="9179.0499999999993"/>
  </r>
  <r>
    <d v="2005-03-31T00:00:00"/>
    <x v="3"/>
    <s v="Luke"/>
    <x v="10"/>
    <s v="VDA Item"/>
    <n v="2944.1"/>
    <n v="4990"/>
  </r>
  <r>
    <d v="2004-12-09T00:00:00"/>
    <x v="4"/>
    <s v="Luke"/>
    <x v="3"/>
    <s v="KBY Item"/>
    <n v="2935.0364"/>
    <n v="4316.2299999999996"/>
  </r>
  <r>
    <d v="2005-07-04T00:00:00"/>
    <x v="0"/>
    <s v="Luke"/>
    <x v="10"/>
    <s v="ULJ Item"/>
    <n v="3442.4258"/>
    <n v="5834.62"/>
  </r>
  <r>
    <d v="2005-06-12T00:00:00"/>
    <x v="4"/>
    <s v="Luke"/>
    <x v="9"/>
    <s v="ENW Item"/>
    <n v="3438.0891999999999"/>
    <n v="5927.74"/>
  </r>
  <r>
    <d v="2005-05-05T00:00:00"/>
    <x v="1"/>
    <s v="Luke"/>
    <x v="10"/>
    <s v="EXM Item"/>
    <n v="5754.9367000000002"/>
    <n v="9754.1299999999992"/>
  </r>
  <r>
    <d v="2005-12-16T00:00:00"/>
    <x v="2"/>
    <s v="Luke"/>
    <x v="8"/>
    <s v="QDR Item"/>
    <n v="3978.1851999999999"/>
    <n v="6858.94"/>
  </r>
  <r>
    <d v="2005-03-04T00:00:00"/>
    <x v="2"/>
    <s v="Luke"/>
    <x v="6"/>
    <s v="YAK Item"/>
    <n v="5245.7052999999996"/>
    <n v="5610.38"/>
  </r>
  <r>
    <d v="2004-09-24T00:00:00"/>
    <x v="1"/>
    <s v="Luke"/>
    <x v="2"/>
    <s v="RYV Item"/>
    <n v="6159.0388000000003"/>
    <n v="9057.41"/>
  </r>
  <r>
    <d v="2006-03-01T00:00:00"/>
    <x v="0"/>
    <s v="Rhonda"/>
    <x v="2"/>
    <s v="MKO Item"/>
    <n v="1885.7070000000001"/>
    <n v="4190.46"/>
  </r>
  <r>
    <d v="2004-08-30T00:00:00"/>
    <x v="2"/>
    <s v="Rhonda"/>
    <x v="9"/>
    <s v="JYF Item"/>
    <n v="3931.9823999999999"/>
    <n v="6779.28"/>
  </r>
  <r>
    <d v="2005-02-03T00:00:00"/>
    <x v="3"/>
    <s v="Rhonda"/>
    <x v="0"/>
    <s v="WHF Item"/>
    <n v="5162.8455999999996"/>
    <n v="5521.76"/>
  </r>
  <r>
    <d v="2006-05-03T00:00:00"/>
    <x v="0"/>
    <s v="Rhonda"/>
    <x v="7"/>
    <s v="MHX Item"/>
    <n v="2075.59"/>
    <n v="3773.8"/>
  </r>
  <r>
    <d v="2006-03-14T00:00:00"/>
    <x v="4"/>
    <s v="Rhonda"/>
    <x v="9"/>
    <s v="TIH Item"/>
    <n v="4846.16"/>
    <n v="5507"/>
  </r>
  <r>
    <d v="2005-10-13T00:00:00"/>
    <x v="4"/>
    <s v="Rhonda"/>
    <x v="13"/>
    <s v="XMY Item"/>
    <n v="2395.2467999999999"/>
    <n v="6473.64"/>
  </r>
  <r>
    <d v="2006-01-09T00:00:00"/>
    <x v="0"/>
    <s v="Rhonda"/>
    <x v="10"/>
    <s v="NZX Item"/>
    <n v="725.55250000000001"/>
    <n v="1229.75"/>
  </r>
  <r>
    <d v="2005-08-19T00:00:00"/>
    <x v="0"/>
    <s v="Rhonda"/>
    <x v="13"/>
    <s v="XZI Item"/>
    <n v="4217.7151999999996"/>
    <n v="9808.64"/>
  </r>
  <r>
    <d v="2006-05-18T00:00:00"/>
    <x v="0"/>
    <s v="Rhonda"/>
    <x v="12"/>
    <s v="DIO Item"/>
    <n v="4246.5736500000003"/>
    <n v="4541.79"/>
  </r>
  <r>
    <d v="2006-03-08T00:00:00"/>
    <x v="3"/>
    <s v="Rhonda"/>
    <x v="4"/>
    <s v="PEN Item"/>
    <n v="1701.144"/>
    <n v="3780.32"/>
  </r>
  <r>
    <d v="2006-02-06T00:00:00"/>
    <x v="1"/>
    <s v="Rhonda"/>
    <x v="3"/>
    <s v="KFE Item"/>
    <n v="1297.0134"/>
    <n v="2236.23"/>
  </r>
  <r>
    <d v="2005-01-29T00:00:00"/>
    <x v="1"/>
    <s v="Rhonda"/>
    <x v="10"/>
    <s v="XFU Item"/>
    <n v="969.03510000000006"/>
    <n v="2253.5700000000002"/>
  </r>
  <r>
    <d v="2005-03-06T00:00:00"/>
    <x v="4"/>
    <s v="Rhonda"/>
    <x v="0"/>
    <s v="XWP Item"/>
    <n v="3154.7064"/>
    <n v="5346.96"/>
  </r>
  <r>
    <d v="2006-05-13T00:00:00"/>
    <x v="1"/>
    <s v="Rhonda"/>
    <x v="0"/>
    <s v="OAP Item"/>
    <n v="2666.1386000000002"/>
    <n v="7205.78"/>
  </r>
  <r>
    <d v="2004-08-27T00:00:00"/>
    <x v="3"/>
    <s v="Rhonda"/>
    <x v="2"/>
    <s v="THO Item"/>
    <n v="4832.6850000000004"/>
    <n v="8786.7000000000007"/>
  </r>
  <r>
    <d v="2004-11-22T00:00:00"/>
    <x v="0"/>
    <s v="Rhonda"/>
    <x v="12"/>
    <s v="FFT Item"/>
    <n v="7012.7711499999996"/>
    <n v="7500.29"/>
  </r>
  <r>
    <d v="2005-04-18T00:00:00"/>
    <x v="3"/>
    <s v="Rhonda"/>
    <x v="5"/>
    <s v="EFD Item"/>
    <n v="45.006500000000003"/>
    <n v="81.83"/>
  </r>
  <r>
    <d v="2006-01-08T00:00:00"/>
    <x v="1"/>
    <s v="Rhonda"/>
    <x v="10"/>
    <s v="SNK Item"/>
    <n v="2173.2177999999999"/>
    <n v="3683.42"/>
  </r>
  <r>
    <d v="2005-02-10T00:00:00"/>
    <x v="3"/>
    <s v="Rhonda"/>
    <x v="8"/>
    <s v="FSD Item"/>
    <n v="3806.2051999999999"/>
    <n v="8851.64"/>
  </r>
  <r>
    <d v="2004-09-09T00:00:00"/>
    <x v="3"/>
    <s v="Rhonda"/>
    <x v="9"/>
    <s v="UMN Item"/>
    <n v="1724.0326"/>
    <n v="2972.47"/>
  </r>
  <r>
    <d v="2006-03-31T00:00:00"/>
    <x v="1"/>
    <s v="Rhonda"/>
    <x v="11"/>
    <s v="WBN Item"/>
    <n v="892.64959999999996"/>
    <n v="1312.72"/>
  </r>
  <r>
    <d v="2005-06-10T00:00:00"/>
    <x v="0"/>
    <s v="Rhonda"/>
    <x v="8"/>
    <s v="IWN Item"/>
    <n v="5331.8281500000003"/>
    <n v="5702.49"/>
  </r>
  <r>
    <d v="2004-10-14T00:00:00"/>
    <x v="2"/>
    <s v="Rhonda"/>
    <x v="9"/>
    <s v="ITT Item"/>
    <n v="2317.3040000000001"/>
    <n v="3407.8"/>
  </r>
  <r>
    <d v="2005-03-23T00:00:00"/>
    <x v="2"/>
    <s v="Rhonda"/>
    <x v="8"/>
    <s v="MKA Item"/>
    <n v="944.41020000000003"/>
    <n v="2552.46"/>
  </r>
  <r>
    <d v="2004-10-06T00:00:00"/>
    <x v="0"/>
    <s v="Rhonda"/>
    <x v="9"/>
    <s v="LVG Item"/>
    <n v="3671.5798"/>
    <n v="6330.31"/>
  </r>
  <r>
    <d v="2005-04-01T00:00:00"/>
    <x v="2"/>
    <s v="Rhonda"/>
    <x v="12"/>
    <s v="QSA Item"/>
    <n v="6032.3581999999997"/>
    <n v="6451.72"/>
  </r>
  <r>
    <d v="2005-04-04T00:00:00"/>
    <x v="2"/>
    <s v="Rhonda"/>
    <x v="12"/>
    <s v="EYG Item"/>
    <n v="3918.3584000000001"/>
    <n v="4452.68"/>
  </r>
  <r>
    <d v="2004-08-18T00:00:00"/>
    <x v="0"/>
    <s v="Rhonda"/>
    <x v="8"/>
    <s v="VCN Item"/>
    <n v="2991.7649999999999"/>
    <n v="3989.02"/>
  </r>
  <r>
    <d v="2005-02-27T00:00:00"/>
    <x v="3"/>
    <s v="Rhonda"/>
    <x v="8"/>
    <s v="JUV Item"/>
    <n v="2790.2655"/>
    <n v="6200.59"/>
  </r>
  <r>
    <d v="2006-06-08T00:00:00"/>
    <x v="0"/>
    <s v="Rhonda"/>
    <x v="2"/>
    <s v="SWQ Item"/>
    <n v="4295.7172"/>
    <n v="9990.0400000000009"/>
  </r>
  <r>
    <d v="2004-12-16T00:00:00"/>
    <x v="2"/>
    <s v="Rhonda"/>
    <x v="1"/>
    <s v="FZK Item"/>
    <n v="4145.5819000000001"/>
    <n v="7026.41"/>
  </r>
  <r>
    <d v="2005-08-25T00:00:00"/>
    <x v="3"/>
    <s v="Rhonda"/>
    <x v="13"/>
    <s v="BUZ Item"/>
    <n v="4355.7929999999997"/>
    <n v="7382.7"/>
  </r>
  <r>
    <d v="2005-07-10T00:00:00"/>
    <x v="2"/>
    <s v="Rhonda"/>
    <x v="13"/>
    <s v="FPF Item"/>
    <n v="3381.0747999999999"/>
    <n v="9138.0400000000009"/>
  </r>
  <r>
    <d v="2006-01-19T00:00:00"/>
    <x v="4"/>
    <s v="Rhonda"/>
    <x v="10"/>
    <s v="UVO Item"/>
    <n v="3345.5524"/>
    <n v="4919.93"/>
  </r>
  <r>
    <d v="2005-07-02T00:00:00"/>
    <x v="3"/>
    <s v="Rhonda"/>
    <x v="7"/>
    <s v="UNH Item"/>
    <n v="2727.48"/>
    <n v="3636.64"/>
  </r>
  <r>
    <d v="2005-06-28T00:00:00"/>
    <x v="0"/>
    <s v="Rhonda"/>
    <x v="5"/>
    <s v="UDS Item"/>
    <n v="3354.5776000000001"/>
    <n v="3812.02"/>
  </r>
  <r>
    <d v="2006-02-06T00:00:00"/>
    <x v="3"/>
    <s v="Rhonda"/>
    <x v="1"/>
    <s v="QTS Item"/>
    <n v="3138.5097999999998"/>
    <n v="7298.86"/>
  </r>
  <r>
    <d v="2004-07-29T00:00:00"/>
    <x v="3"/>
    <s v="Rhonda"/>
    <x v="1"/>
    <s v="CJK Item"/>
    <n v="4675.3355000000001"/>
    <n v="8500.61"/>
  </r>
  <r>
    <d v="2004-12-10T00:00:00"/>
    <x v="3"/>
    <s v="Rhonda"/>
    <x v="3"/>
    <s v="WWU Item"/>
    <n v="3043.75225"/>
    <n v="3255.35"/>
  </r>
  <r>
    <d v="2005-07-26T00:00:00"/>
    <x v="0"/>
    <s v="Rhonda"/>
    <x v="11"/>
    <s v="IZV Item"/>
    <n v="6050.4088000000002"/>
    <n v="8897.66"/>
  </r>
  <r>
    <d v="2005-10-27T00:00:00"/>
    <x v="2"/>
    <s v="Rhonda"/>
    <x v="12"/>
    <s v="DNA Item"/>
    <n v="6349.5871999999999"/>
    <n v="7215.44"/>
  </r>
  <r>
    <d v="2005-06-27T00:00:00"/>
    <x v="2"/>
    <s v="Rhonda"/>
    <x v="3"/>
    <s v="RFR Item"/>
    <n v="1074.6909000000001"/>
    <n v="2904.57"/>
  </r>
  <r>
    <d v="2005-05-02T00:00:00"/>
    <x v="0"/>
    <s v="Rhonda"/>
    <x v="3"/>
    <s v="EAR Item"/>
    <n v="4384.4174999999996"/>
    <n v="9743.15"/>
  </r>
  <r>
    <d v="2004-10-26T00:00:00"/>
    <x v="0"/>
    <s v="Rhonda"/>
    <x v="6"/>
    <s v="ZAH Item"/>
    <n v="5841.5896000000002"/>
    <n v="6638.17"/>
  </r>
  <r>
    <d v="2004-07-16T00:00:00"/>
    <x v="0"/>
    <s v="Rhonda"/>
    <x v="0"/>
    <s v="ESJ Item"/>
    <n v="5269.9459999999999"/>
    <n v="9581.7199999999993"/>
  </r>
  <r>
    <d v="2005-08-28T00:00:00"/>
    <x v="2"/>
    <s v="Sheliadawn"/>
    <x v="12"/>
    <s v="WEW Item"/>
    <n v="5349.4444000000003"/>
    <n v="7866.83"/>
  </r>
  <r>
    <d v="2005-05-20T00:00:00"/>
    <x v="1"/>
    <s v="Sheliadawn"/>
    <x v="3"/>
    <s v="XOU Item"/>
    <n v="3636.0837999999999"/>
    <n v="6269.11"/>
  </r>
  <r>
    <d v="2005-07-21T00:00:00"/>
    <x v="0"/>
    <s v="Sheliadawn"/>
    <x v="11"/>
    <s v="QHO Item"/>
    <n v="1641.6135999999999"/>
    <n v="1865.47"/>
  </r>
  <r>
    <d v="2005-12-07T00:00:00"/>
    <x v="0"/>
    <s v="Sheliadawn"/>
    <x v="6"/>
    <s v="AIQ Item"/>
    <n v="4257.4391999999998"/>
    <n v="6260.94"/>
  </r>
  <r>
    <d v="2006-05-16T00:00:00"/>
    <x v="0"/>
    <s v="Sheliadawn"/>
    <x v="2"/>
    <s v="ONY Item"/>
    <n v="272.13299999999998"/>
    <n v="604.74"/>
  </r>
  <r>
    <d v="2005-10-05T00:00:00"/>
    <x v="0"/>
    <s v="Sheliadawn"/>
    <x v="8"/>
    <s v="RGS Item"/>
    <n v="1365.32"/>
    <n v="1551.5"/>
  </r>
  <r>
    <d v="2005-04-03T00:00:00"/>
    <x v="3"/>
    <s v="Sheliadawn"/>
    <x v="5"/>
    <s v="MFB Item"/>
    <n v="1174.9770000000001"/>
    <n v="2611.06"/>
  </r>
  <r>
    <d v="2005-07-15T00:00:00"/>
    <x v="1"/>
    <s v="Sheliadawn"/>
    <x v="7"/>
    <s v="IAF Item"/>
    <n v="1908.5474999999999"/>
    <n v="2544.73"/>
  </r>
  <r>
    <d v="2005-06-19T00:00:00"/>
    <x v="0"/>
    <s v="Sheliadawn"/>
    <x v="2"/>
    <s v="SBX Item"/>
    <n v="3281.5376000000001"/>
    <n v="3729.02"/>
  </r>
  <r>
    <d v="2005-02-16T00:00:00"/>
    <x v="0"/>
    <s v="Sheliadawn"/>
    <x v="2"/>
    <s v="JZO Item"/>
    <n v="6575.61"/>
    <n v="8767.48"/>
  </r>
  <r>
    <d v="2004-11-16T00:00:00"/>
    <x v="4"/>
    <s v="Sheliadawn"/>
    <x v="12"/>
    <s v="CRF Item"/>
    <n v="5399.0169999999998"/>
    <n v="9308.65"/>
  </r>
  <r>
    <d v="2005-08-08T00:00:00"/>
    <x v="0"/>
    <s v="Sheliadawn"/>
    <x v="1"/>
    <s v="SCW Item"/>
    <n v="2237.4629"/>
    <n v="3792.31"/>
  </r>
  <r>
    <d v="2006-02-06T00:00:00"/>
    <x v="0"/>
    <s v="Sheliadawn"/>
    <x v="9"/>
    <s v="GLG Item"/>
    <n v="3446.4241999999999"/>
    <n v="8014.94"/>
  </r>
  <r>
    <d v="2005-01-05T00:00:00"/>
    <x v="3"/>
    <s v="Sheliadawn"/>
    <x v="11"/>
    <s v="NGZ Item"/>
    <n v="644.46879999999999"/>
    <n v="1092.32"/>
  </r>
  <r>
    <d v="2004-12-25T00:00:00"/>
    <x v="2"/>
    <s v="Sheliadawn"/>
    <x v="0"/>
    <s v="KKF Item"/>
    <n v="3343.9949999999999"/>
    <n v="7431.1"/>
  </r>
  <r>
    <d v="2005-10-24T00:00:00"/>
    <x v="3"/>
    <s v="Sheliadawn"/>
    <x v="10"/>
    <s v="PKE Item"/>
    <n v="7137.5550000000003"/>
    <n v="9516.74"/>
  </r>
  <r>
    <d v="2004-10-24T00:00:00"/>
    <x v="0"/>
    <s v="Sheliadawn"/>
    <x v="2"/>
    <s v="HMW Item"/>
    <n v="5011.1715999999997"/>
    <n v="7369.37"/>
  </r>
  <r>
    <d v="2005-09-19T00:00:00"/>
    <x v="3"/>
    <s v="Sheliadawn"/>
    <x v="12"/>
    <s v="KQN Item"/>
    <n v="1622.2909"/>
    <n v="4384.57"/>
  </r>
  <r>
    <d v="2004-12-01T00:00:00"/>
    <x v="1"/>
    <s v="Sheliadawn"/>
    <x v="3"/>
    <s v="BPJ Item"/>
    <n v="730.53800000000001"/>
    <n v="1238.2"/>
  </r>
  <r>
    <d v="2005-01-12T00:00:00"/>
    <x v="0"/>
    <s v="Sheliadawn"/>
    <x v="1"/>
    <s v="ONK Item"/>
    <n v="2647.8404999999998"/>
    <n v="5884.09"/>
  </r>
  <r>
    <d v="2005-03-19T00:00:00"/>
    <x v="4"/>
    <s v="Sheliadawn"/>
    <x v="5"/>
    <s v="NEE Item"/>
    <n v="4351.8046000000004"/>
    <n v="7375.94"/>
  </r>
  <r>
    <d v="2005-11-13T00:00:00"/>
    <x v="0"/>
    <s v="Sheliadawn"/>
    <x v="5"/>
    <s v="KNX Item"/>
    <n v="4231.4634999999998"/>
    <n v="7693.57"/>
  </r>
  <r>
    <d v="2005-01-11T00:00:00"/>
    <x v="0"/>
    <s v="Sheliadawn"/>
    <x v="0"/>
    <s v="PBH Item"/>
    <n v="5217.1855999999998"/>
    <n v="5928.62"/>
  </r>
  <r>
    <d v="2005-06-13T00:00:00"/>
    <x v="0"/>
    <s v="Sheliadawn"/>
    <x v="9"/>
    <s v="QGM Item"/>
    <n v="5643.7452999999996"/>
    <n v="9565.67"/>
  </r>
  <r>
    <d v="2004-09-07T00:00:00"/>
    <x v="1"/>
    <s v="Sheliadawn"/>
    <x v="0"/>
    <s v="NCH Item"/>
    <n v="5047.3450499999999"/>
    <n v="5398.23"/>
  </r>
  <r>
    <d v="2004-06-28T00:00:00"/>
    <x v="2"/>
    <s v="Sheliadawn"/>
    <x v="1"/>
    <s v="VGE Item"/>
    <n v="844.62289999999996"/>
    <n v="903.34"/>
  </r>
  <r>
    <d v="2005-07-11T00:00:00"/>
    <x v="3"/>
    <s v="Sheliadawn"/>
    <x v="11"/>
    <s v="JGS Item"/>
    <n v="3107.2788999999998"/>
    <n v="7226.23"/>
  </r>
  <r>
    <d v="2005-04-20T00:00:00"/>
    <x v="2"/>
    <s v="Sheliadawn"/>
    <x v="8"/>
    <s v="TBQ Item"/>
    <n v="3970.2932000000001"/>
    <n v="9233.24"/>
  </r>
  <r>
    <d v="2005-12-17T00:00:00"/>
    <x v="0"/>
    <s v="Sheliadawn"/>
    <x v="8"/>
    <s v="WWD Item"/>
    <n v="1528.835"/>
    <n v="2779.7"/>
  </r>
  <r>
    <d v="2004-11-29T00:00:00"/>
    <x v="1"/>
    <s v="Sheliadawn"/>
    <x v="0"/>
    <s v="HQT Item"/>
    <n v="4756.4435999999996"/>
    <n v="6994.77"/>
  </r>
  <r>
    <d v="2006-03-02T00:00:00"/>
    <x v="1"/>
    <s v="Sheliadawn"/>
    <x v="10"/>
    <s v="PUD Item"/>
    <n v="3827.0385000000001"/>
    <n v="8504.5300000000007"/>
  </r>
  <r>
    <d v="2005-12-27T00:00:00"/>
    <x v="3"/>
    <s v="Sheliadawn"/>
    <x v="0"/>
    <s v="IYT Item"/>
    <n v="1390.5880999999999"/>
    <n v="1487.26"/>
  </r>
  <r>
    <d v="2005-02-03T00:00:00"/>
    <x v="4"/>
    <s v="Sheliadawn"/>
    <x v="7"/>
    <s v="QBL Item"/>
    <n v="862.85950000000003"/>
    <n v="2006.65"/>
  </r>
  <r>
    <d v="2004-08-01T00:00:00"/>
    <x v="0"/>
    <s v="Sheliadawn"/>
    <x v="6"/>
    <s v="JFF Item"/>
    <n v="3565.9297999999999"/>
    <n v="8292.86"/>
  </r>
  <r>
    <d v="2005-06-27T00:00:00"/>
    <x v="2"/>
    <s v="Sheliadawn"/>
    <x v="6"/>
    <s v="LCU Item"/>
    <n v="3976.5967999999998"/>
    <n v="4518.8599999999997"/>
  </r>
  <r>
    <d v="2004-12-27T00:00:00"/>
    <x v="0"/>
    <s v="Sheliadawn"/>
    <x v="3"/>
    <s v="XYL Item"/>
    <n v="4638.9192000000003"/>
    <n v="6821.94"/>
  </r>
  <r>
    <d v="2005-11-02T00:00:00"/>
    <x v="2"/>
    <s v="Sheliadawn"/>
    <x v="11"/>
    <s v="NIV Item"/>
    <n v="5180.1379999999999"/>
    <n v="7617.85"/>
  </r>
  <r>
    <d v="2005-09-13T00:00:00"/>
    <x v="0"/>
    <s v="Sheliadawn"/>
    <x v="11"/>
    <s v="HUO Item"/>
    <n v="2306.5689000000002"/>
    <n v="6233.97"/>
  </r>
  <r>
    <d v="2005-05-24T00:00:00"/>
    <x v="4"/>
    <s v="Steven"/>
    <x v="2"/>
    <s v="OQM Item"/>
    <n v="6515.34"/>
    <n v="765"/>
  </r>
  <r>
    <d v="2006-05-27T00:00:00"/>
    <x v="1"/>
    <s v="Steven"/>
    <x v="1"/>
    <s v="HPF Item"/>
    <n v="87.245999999999995"/>
    <n v="193.88"/>
  </r>
  <r>
    <d v="2004-08-29T00:00:00"/>
    <x v="0"/>
    <s v="Steven"/>
    <x v="11"/>
    <s v="VDD Item"/>
    <n v="3729.2024999999999"/>
    <n v="4972.2700000000004"/>
  </r>
  <r>
    <d v="2005-05-01T00:00:00"/>
    <x v="1"/>
    <s v="Steven"/>
    <x v="2"/>
    <s v="QIL Item"/>
    <n v="2952.3647999999998"/>
    <n v="3354.96"/>
  </r>
  <r>
    <d v="2005-12-29T00:00:00"/>
    <x v="0"/>
    <s v="Steven"/>
    <x v="5"/>
    <s v="FZS Item"/>
    <n v="359.2636"/>
    <n v="619.41999999999996"/>
  </r>
  <r>
    <d v="2004-10-09T00:00:00"/>
    <x v="0"/>
    <s v="Steven"/>
    <x v="1"/>
    <s v="DKM Item"/>
    <n v="5385.81"/>
    <n v="7181.08"/>
  </r>
  <r>
    <d v="2004-12-23T00:00:00"/>
    <x v="0"/>
    <s v="Steven"/>
    <x v="1"/>
    <s v="LGZ Item"/>
    <n v="4064.72"/>
    <n v="7390.4"/>
  </r>
  <r>
    <d v="2005-08-04T00:00:00"/>
    <x v="0"/>
    <s v="Steven"/>
    <x v="5"/>
    <s v="BAN Item"/>
    <n v="2881.4256999999998"/>
    <n v="6700.99"/>
  </r>
  <r>
    <d v="2006-03-17T00:00:00"/>
    <x v="0"/>
    <s v="Steven"/>
    <x v="2"/>
    <s v="OCL Item"/>
    <n v="3308.4068000000002"/>
    <n v="8941.64"/>
  </r>
  <r>
    <d v="2005-07-09T00:00:00"/>
    <x v="2"/>
    <s v="Steven"/>
    <x v="12"/>
    <s v="MTL Item"/>
    <n v="3730.9585499999998"/>
    <n v="3990.33"/>
  </r>
  <r>
    <d v="2005-01-28T00:00:00"/>
    <x v="0"/>
    <s v="Steven"/>
    <x v="10"/>
    <s v="SMX Item"/>
    <n v="4035.8836000000001"/>
    <n v="6958.42"/>
  </r>
  <r>
    <d v="2005-02-17T00:00:00"/>
    <x v="4"/>
    <s v="Steven"/>
    <x v="3"/>
    <s v="DRK Item"/>
    <n v="2266.7966000000001"/>
    <n v="5271.62"/>
  </r>
  <r>
    <d v="2005-10-24T00:00:00"/>
    <x v="4"/>
    <s v="Steven"/>
    <x v="8"/>
    <s v="XLF Item"/>
    <n v="1798.3416"/>
    <n v="2043.57"/>
  </r>
  <r>
    <d v="2005-08-27T00:00:00"/>
    <x v="0"/>
    <s v="Steven"/>
    <x v="12"/>
    <s v="III Item"/>
    <n v="5843.4507999999996"/>
    <n v="6249.68"/>
  </r>
  <r>
    <d v="2005-12-06T00:00:00"/>
    <x v="1"/>
    <s v="Steven"/>
    <x v="7"/>
    <s v="FPO Item"/>
    <n v="1518.2025000000001"/>
    <n v="2024.27"/>
  </r>
  <r>
    <d v="2005-01-14T00:00:00"/>
    <x v="2"/>
    <s v="Steven"/>
    <x v="11"/>
    <s v="LXS Item"/>
    <n v="6385.7321000000002"/>
    <n v="6829.66"/>
  </r>
  <r>
    <d v="2004-12-31T00:00:00"/>
    <x v="0"/>
    <s v="Steven"/>
    <x v="1"/>
    <s v="WPE Item"/>
    <n v="5394.1450000000004"/>
    <n v="9300.25"/>
  </r>
  <r>
    <d v="2006-03-21T00:00:00"/>
    <x v="1"/>
    <s v="Steven"/>
    <x v="6"/>
    <s v="MGO Item"/>
    <n v="2464.9074999999998"/>
    <n v="4481.6499999999996"/>
  </r>
  <r>
    <d v="2004-12-04T00:00:00"/>
    <x v="1"/>
    <s v="Steven"/>
    <x v="12"/>
    <s v="RDD Item"/>
    <n v="1980.135"/>
    <n v="2640.18"/>
  </r>
  <r>
    <d v="2005-11-17T00:00:00"/>
    <x v="0"/>
    <s v="Steven"/>
    <x v="8"/>
    <s v="RGD Item"/>
    <n v="4276.9175999999998"/>
    <n v="9946.32"/>
  </r>
  <r>
    <d v="2005-09-23T00:00:00"/>
    <x v="0"/>
    <s v="Steven"/>
    <x v="4"/>
    <s v="GYH Item"/>
    <n v="2280.1691999999998"/>
    <n v="3353.19"/>
  </r>
  <r>
    <d v="2005-08-04T00:00:00"/>
    <x v="1"/>
    <s v="Steven"/>
    <x v="13"/>
    <s v="HKD Item"/>
    <n v="4911.2464499999996"/>
    <n v="5252.67"/>
  </r>
  <r>
    <d v="2004-09-07T00:00:00"/>
    <x v="0"/>
    <s v="Steven"/>
    <x v="0"/>
    <s v="GYK Item"/>
    <n v="1864.6687999999999"/>
    <n v="2742.16"/>
  </r>
  <r>
    <d v="2006-04-26T00:00:00"/>
    <x v="4"/>
    <s v="Steven"/>
    <x v="3"/>
    <s v="UPA Item"/>
    <n v="7054.7752"/>
    <n v="8016.79"/>
  </r>
  <r>
    <d v="2005-08-13T00:00:00"/>
    <x v="2"/>
    <s v="Steven"/>
    <x v="10"/>
    <s v="QPM Item"/>
    <n v="2645.0639999999999"/>
    <n v="5877.92"/>
  </r>
  <r>
    <d v="2005-11-05T00:00:00"/>
    <x v="1"/>
    <s v="Steven"/>
    <x v="12"/>
    <s v="XIM Item"/>
    <n v="2510.1938"/>
    <n v="5837.66"/>
  </r>
  <r>
    <d v="2005-08-02T00:00:00"/>
    <x v="3"/>
    <s v="Steven"/>
    <x v="3"/>
    <s v="EAP Item"/>
    <n v="3695.7671999999998"/>
    <n v="9988.56"/>
  </r>
  <r>
    <d v="2005-06-05T00:00:00"/>
    <x v="4"/>
    <s v="Steven"/>
    <x v="7"/>
    <s v="UWT Item"/>
    <n v="246.18360000000001"/>
    <n v="572.52"/>
  </r>
  <r>
    <d v="2005-06-22T00:00:00"/>
    <x v="4"/>
    <s v="Steven"/>
    <x v="4"/>
    <s v="MPS Item"/>
    <n v="6892.1625000000004"/>
    <n v="9189.5499999999993"/>
  </r>
  <r>
    <d v="2006-01-28T00:00:00"/>
    <x v="4"/>
    <s v="Steven"/>
    <x v="11"/>
    <s v="ACF Item"/>
    <n v="3479.96"/>
    <n v="3954.5"/>
  </r>
  <r>
    <d v="2004-10-31T00:00:00"/>
    <x v="0"/>
    <s v="Steven"/>
    <x v="5"/>
    <s v="ZCL Item"/>
    <n v="4549.0357000000004"/>
    <n v="7710.23"/>
  </r>
  <r>
    <d v="2004-10-10T00:00:00"/>
    <x v="4"/>
    <s v="Steven"/>
    <x v="6"/>
    <s v="AWF Item"/>
    <n v="6417.6632"/>
    <n v="9437.74"/>
  </r>
  <r>
    <d v="2006-02-10T00:00:00"/>
    <x v="1"/>
    <s v="Steven"/>
    <x v="5"/>
    <s v="TYZ Item"/>
    <n v="2542.4395"/>
    <n v="5912.65"/>
  </r>
  <r>
    <d v="2005-05-27T00:00:00"/>
    <x v="1"/>
    <s v="Steven"/>
    <x v="0"/>
    <s v="OGH Item"/>
    <n v="2116.3998000000001"/>
    <n v="4921.8599999999997"/>
  </r>
  <r>
    <d v="2004-08-18T00:00:00"/>
    <x v="0"/>
    <s v="Steven"/>
    <x v="5"/>
    <s v="VYM Item"/>
    <n v="2420.9618"/>
    <n v="6543.14"/>
  </r>
  <r>
    <d v="2004-12-17T00:00:00"/>
    <x v="2"/>
    <s v="Steven"/>
    <x v="1"/>
    <s v="WIP Item"/>
    <n v="3075.82"/>
    <n v="5592.4"/>
  </r>
  <r>
    <d v="2005-03-28T00:00:00"/>
    <x v="3"/>
    <s v="Steven"/>
    <x v="11"/>
    <s v="WMW Item"/>
    <n v="4341.2245999999996"/>
    <n v="7484.87"/>
  </r>
  <r>
    <d v="2005-05-20T00:00:00"/>
    <x v="3"/>
    <s v="Steven"/>
    <x v="1"/>
    <s v="MQT Item"/>
    <n v="3266.3488000000002"/>
    <n v="3711.76"/>
  </r>
  <r>
    <d v="2005-10-03T00:00:00"/>
    <x v="2"/>
    <s v="Steven"/>
    <x v="2"/>
    <s v="ILS Item"/>
    <n v="1461.2336"/>
    <n v="3949.28"/>
  </r>
  <r>
    <d v="2005-09-30T00:00:00"/>
    <x v="1"/>
    <s v="Steven"/>
    <x v="7"/>
    <s v="XXH Item"/>
    <n v="610.89840000000004"/>
    <n v="898.38"/>
  </r>
  <r>
    <d v="2005-05-13T00:00:00"/>
    <x v="0"/>
    <s v="Steven"/>
    <x v="9"/>
    <s v="BTJ Item"/>
    <n v="4431.1188000000002"/>
    <n v="7639.86"/>
  </r>
  <r>
    <d v="2005-01-29T00:00:00"/>
    <x v="2"/>
    <s v="Steven"/>
    <x v="3"/>
    <s v="SXT Item"/>
    <n v="7371.4425000000001"/>
    <n v="9828.59"/>
  </r>
  <r>
    <d v="2006-05-12T00:00:00"/>
    <x v="0"/>
    <s v="Steven"/>
    <x v="3"/>
    <s v="DRO Item"/>
    <n v="4764.9841999999999"/>
    <n v="8215.49"/>
  </r>
  <r>
    <d v="2005-10-15T00:00:00"/>
    <x v="2"/>
    <s v="Troung"/>
    <x v="8"/>
    <s v="WIL Item"/>
    <n v="815.20889999999997"/>
    <n v="1381.71"/>
  </r>
  <r>
    <d v="2005-12-30T00:00:00"/>
    <x v="4"/>
    <s v="Troung"/>
    <x v="0"/>
    <s v="EIS Item"/>
    <n v="5338.44"/>
    <n v="7117.92"/>
  </r>
  <r>
    <d v="2005-12-31T00:00:00"/>
    <x v="1"/>
    <s v="Troung"/>
    <x v="8"/>
    <s v="TTK Item"/>
    <n v="2963.6761999999999"/>
    <n v="5023.18"/>
  </r>
  <r>
    <d v="2006-04-27T00:00:00"/>
    <x v="4"/>
    <s v="Troung"/>
    <x v="2"/>
    <s v="UBW Item"/>
    <n v="1186.6409000000001"/>
    <n v="2759.63"/>
  </r>
  <r>
    <d v="2005-09-26T00:00:00"/>
    <x v="1"/>
    <s v="Troung"/>
    <x v="10"/>
    <s v="GMO Item"/>
    <n v="5590.2749999999996"/>
    <n v="7453.7"/>
  </r>
  <r>
    <d v="2004-10-07T00:00:00"/>
    <x v="0"/>
    <s v="Troung"/>
    <x v="1"/>
    <s v="XLN Item"/>
    <n v="1155.0808"/>
    <n v="3121.84"/>
  </r>
  <r>
    <d v="2005-02-16T00:00:00"/>
    <x v="0"/>
    <s v="Troung"/>
    <x v="3"/>
    <s v="BSV Item"/>
    <n v="5085.1274000000003"/>
    <n v="8618.86"/>
  </r>
  <r>
    <d v="2005-06-16T00:00:00"/>
    <x v="0"/>
    <s v="Troung"/>
    <x v="13"/>
    <s v="IKV Item"/>
    <n v="4949.5349999999999"/>
    <n v="6599.38"/>
  </r>
  <r>
    <d v="2005-09-01T00:00:00"/>
    <x v="1"/>
    <s v="Troung"/>
    <x v="7"/>
    <s v="PXE Item"/>
    <n v="7327.08"/>
    <n v="9769.44"/>
  </r>
  <r>
    <d v="2006-05-02T00:00:00"/>
    <x v="0"/>
    <s v="Troung"/>
    <x v="7"/>
    <s v="KKL Item"/>
    <n v="1775.075"/>
    <n v="4797.5"/>
  </r>
  <r>
    <d v="2006-05-18T00:00:00"/>
    <x v="2"/>
    <s v="Troung"/>
    <x v="11"/>
    <s v="RRT Item"/>
    <n v="2442.518"/>
    <n v="6601.4"/>
  </r>
  <r>
    <d v="2005-07-24T00:00:00"/>
    <x v="4"/>
    <s v="Troung"/>
    <x v="5"/>
    <s v="ZMY Item"/>
    <n v="3234.2809999999999"/>
    <n v="8741.2999999999993"/>
  </r>
  <r>
    <d v="2005-08-23T00:00:00"/>
    <x v="0"/>
    <s v="Troung"/>
    <x v="6"/>
    <s v="YTX Item"/>
    <n v="4906.6270000000004"/>
    <n v="8921.14"/>
  </r>
  <r>
    <d v="2005-07-01T00:00:00"/>
    <x v="0"/>
    <s v="Troung"/>
    <x v="13"/>
    <s v="CMU Item"/>
    <n v="5412.7864"/>
    <n v="7959.98"/>
  </r>
  <r>
    <d v="2005-10-03T00:00:00"/>
    <x v="2"/>
    <s v="Troung"/>
    <x v="11"/>
    <s v="EVO Item"/>
    <n v="9189.7783999999992"/>
    <n v="9828.64"/>
  </r>
  <r>
    <d v="2005-08-25T00:00:00"/>
    <x v="3"/>
    <s v="Troung"/>
    <x v="10"/>
    <s v="PUA Item"/>
    <n v="2050.4450000000002"/>
    <n v="3535.25"/>
  </r>
  <r>
    <d v="2004-07-01T00:00:00"/>
    <x v="0"/>
    <s v="Troung"/>
    <x v="11"/>
    <s v="BJI Item"/>
    <n v="105.4019"/>
    <n v="284.87"/>
  </r>
  <r>
    <d v="2005-01-24T00:00:00"/>
    <x v="0"/>
    <s v="Troung"/>
    <x v="13"/>
    <s v="FZY Item"/>
    <n v="331.15370000000001"/>
    <n v="895.01"/>
  </r>
  <r>
    <d v="2004-11-30T00:00:00"/>
    <x v="3"/>
    <s v="Troung"/>
    <x v="6"/>
    <s v="AEW Item"/>
    <n v="4760.7907999999998"/>
    <n v="8208.26"/>
  </r>
  <r>
    <d v="2006-01-20T00:00:00"/>
    <x v="0"/>
    <s v="Troung"/>
    <x v="12"/>
    <s v="EYP Item"/>
    <n v="2705.4448000000002"/>
    <n v="4664.5600000000004"/>
  </r>
  <r>
    <d v="2005-04-20T00:00:00"/>
    <x v="2"/>
    <s v="Troung"/>
    <x v="8"/>
    <s v="KXJ Item"/>
    <n v="4501.7550000000001"/>
    <n v="6002.34"/>
  </r>
  <r>
    <d v="2004-08-10T00:00:00"/>
    <x v="1"/>
    <s v="Troung"/>
    <x v="8"/>
    <s v="NFU Item"/>
    <n v="234.08879999999999"/>
    <n v="266.01"/>
  </r>
  <r>
    <d v="2004-12-18T00:00:00"/>
    <x v="3"/>
    <s v="Troung"/>
    <x v="4"/>
    <s v="YHA Item"/>
    <n v="114.453"/>
    <n v="254.34"/>
  </r>
  <r>
    <d v="2005-03-11T00:00:00"/>
    <x v="0"/>
    <s v="Troung"/>
    <x v="4"/>
    <s v="CNH Item"/>
    <n v="4467.8379999999997"/>
    <n v="6570.35"/>
  </r>
  <r>
    <d v="2006-03-19T00:00:00"/>
    <x v="2"/>
    <s v="Troung"/>
    <x v="12"/>
    <s v="KFB Item"/>
    <n v="4976.2782999999999"/>
    <n v="8434.3700000000008"/>
  </r>
  <r>
    <d v="2004-08-25T00:00:00"/>
    <x v="4"/>
    <s v="Troung"/>
    <x v="7"/>
    <s v="ZQH Item"/>
    <n v="2637.41995"/>
    <n v="2820.77"/>
  </r>
  <r>
    <d v="2005-08-20T00:00:00"/>
    <x v="3"/>
    <s v="Troung"/>
    <x v="11"/>
    <s v="EUH Item"/>
    <n v="196.45840000000001"/>
    <n v="456.88"/>
  </r>
  <r>
    <d v="2006-04-16T00:00:00"/>
    <x v="3"/>
    <s v="Troung"/>
    <x v="6"/>
    <s v="XBY Item"/>
    <n v="2350.4616000000001"/>
    <n v="4052.52"/>
  </r>
  <r>
    <d v="2006-01-17T00:00:00"/>
    <x v="0"/>
    <s v="Troung"/>
    <x v="12"/>
    <s v="GAK Item"/>
    <n v="345.51580000000001"/>
    <n v="585.62"/>
  </r>
  <r>
    <d v="2006-04-20T00:00:00"/>
    <x v="0"/>
    <s v="Troung"/>
    <x v="1"/>
    <s v="SQZ Item"/>
    <n v="5717.9142000000002"/>
    <n v="9691.3799999999992"/>
  </r>
  <r>
    <d v="2006-03-03T00:00:00"/>
    <x v="3"/>
    <s v="Troung"/>
    <x v="6"/>
    <s v="KPO Item"/>
    <n v="426.47829999999999"/>
    <n v="991.81"/>
  </r>
  <r>
    <d v="2006-01-01T00:00:00"/>
    <x v="0"/>
    <s v="Troung"/>
    <x v="5"/>
    <s v="EHO Item"/>
    <n v="1251.6849999999999"/>
    <n v="2121.5"/>
  </r>
  <r>
    <d v="2005-08-07T00:00:00"/>
    <x v="4"/>
    <s v="Troung"/>
    <x v="2"/>
    <s v="GPQ Item"/>
    <n v="6549.8713500000003"/>
    <n v="7005.21"/>
  </r>
  <r>
    <d v="2006-06-10T00:00:00"/>
    <x v="0"/>
    <s v="Troung"/>
    <x v="7"/>
    <s v="DVC Item"/>
    <n v="3411.5625500000001"/>
    <n v="3648.73"/>
  </r>
  <r>
    <d v="2004-11-23T00:00:00"/>
    <x v="1"/>
    <s v="Troung"/>
    <x v="4"/>
    <s v="PJA Item"/>
    <n v="682.20899999999995"/>
    <n v="1240.3800000000001"/>
  </r>
  <r>
    <d v="2006-04-15T00:00:00"/>
    <x v="0"/>
    <s v="Troung"/>
    <x v="8"/>
    <s v="WCX Item"/>
    <n v="1182.0463999999999"/>
    <n v="3194.72"/>
  </r>
  <r>
    <d v="2004-12-06T00:00:00"/>
    <x v="3"/>
    <s v="Troung"/>
    <x v="6"/>
    <s v="YGD Item"/>
    <n v="2226.9456"/>
    <n v="2530.62"/>
  </r>
  <r>
    <d v="2005-11-04T00:00:00"/>
    <x v="3"/>
    <s v="Troung"/>
    <x v="7"/>
    <s v="ZAW Item"/>
    <n v="2878.6815000000001"/>
    <n v="6397.07"/>
  </r>
  <r>
    <d v="2005-08-25T00:00:00"/>
    <x v="1"/>
    <s v="Troung"/>
    <x v="6"/>
    <s v="WJP Item"/>
    <n v="2596.2075"/>
    <n v="5769.35"/>
  </r>
  <r>
    <d v="2005-10-15T00:00:00"/>
    <x v="4"/>
    <s v="Troung"/>
    <x v="13"/>
    <s v="YIT Item"/>
    <n v="3219.6068"/>
    <n v="8701.64"/>
  </r>
  <r>
    <d v="2005-02-01T00:00:00"/>
    <x v="4"/>
    <s v="Troung"/>
    <x v="8"/>
    <s v="KJV Item"/>
    <n v="9318.9580000000005"/>
    <n v="9966.7999999999993"/>
  </r>
  <r>
    <d v="2005-05-18T00:00:00"/>
    <x v="0"/>
    <s v="Troung"/>
    <x v="13"/>
    <s v="PAY Item"/>
    <n v="3795.6057000000001"/>
    <n v="6433.23"/>
  </r>
  <r>
    <d v="2006-02-19T00:00:00"/>
    <x v="1"/>
    <s v="Troung"/>
    <x v="6"/>
    <s v="GHH Item"/>
    <n v="7657.5663999999997"/>
    <n v="8701.7800000000007"/>
  </r>
  <r>
    <d v="2005-09-17T00:00:00"/>
    <x v="0"/>
    <s v="Troung"/>
    <x v="13"/>
    <s v="TUL Item"/>
    <n v="2918.6280000000002"/>
    <n v="6485.8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100-000000000000}" name="Sales Data" cacheId="10" applyNumberFormats="0" applyBorderFormats="0" applyFontFormats="0" applyPatternFormats="0" applyAlignmentFormats="0" applyWidthHeightFormats="0" dataCaption="" updatedVersion="8" compact="0" compactData="0">
  <location ref="K2:Q18" firstHeaderRow="1" firstDataRow="2" firstDataCol="1"/>
  <pivotFields count="7">
    <pivotField name="Date" compact="0" numFmtId="164" outline="0" multipleItemSelectionAllowed="1" showAll="0"/>
    <pivotField name="Region" axis="axisCol" compact="0" outline="0" multipleItemSelectionAllowed="1" showAll="0" sortType="ascending">
      <items count="6">
        <item x="2"/>
        <item x="1"/>
        <item x="0"/>
        <item x="4"/>
        <item x="3"/>
        <item t="default"/>
      </items>
    </pivotField>
    <pivotField name="Sales Rep" compact="0" outline="0" multipleItemSelectionAllowed="1" showAll="0"/>
    <pivotField name="Customer" axis="axisRow" compact="0" outline="0" multipleItemSelectionAllowed="1" showAll="0" sortType="ascending">
      <items count="15">
        <item x="4"/>
        <item x="8"/>
        <item x="6"/>
        <item x="7"/>
        <item x="3"/>
        <item x="11"/>
        <item x="0"/>
        <item x="13"/>
        <item x="9"/>
        <item x="2"/>
        <item x="10"/>
        <item x="12"/>
        <item x="5"/>
        <item x="1"/>
        <item t="default"/>
      </items>
    </pivotField>
    <pivotField name="Product" compact="0" outline="0" multipleItemSelectionAllowed="1" showAll="0"/>
    <pivotField name="COGS" compact="0" outline="0" multipleItemSelectionAllowed="1" showAll="0"/>
    <pivotField name="Sales" dataField="1" compact="0" outline="0" multipleItemSelectionAllowed="1" showAl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Sales" fld="6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200-000001000000}" name="Pivot Table 2" cacheId="10" applyNumberFormats="0" applyBorderFormats="0" applyFontFormats="0" applyPatternFormats="0" applyAlignmentFormats="0" applyWidthHeightFormats="0" dataCaption="" updatedVersion="8" compact="0" compactData="0">
  <location ref="A1:B7" firstHeaderRow="1" firstDataRow="1" firstDataCol="1"/>
  <pivotFields count="7">
    <pivotField name="Date" compact="0" numFmtId="164" outline="0" multipleItemSelectionAllowed="1" showAll="0"/>
    <pivotField name="Region" axis="axisRow" compact="0" outline="0" multipleItemSelectionAllowed="1" showAll="0" sortType="ascending">
      <items count="6">
        <item x="2"/>
        <item x="1"/>
        <item x="0"/>
        <item x="4"/>
        <item x="3"/>
        <item t="default"/>
      </items>
    </pivotField>
    <pivotField name="Sales Rep" compact="0" outline="0" multipleItemSelectionAllowed="1" showAll="0"/>
    <pivotField name="Customer" compact="0" outline="0" multipleItemSelectionAllowed="1" showAll="0"/>
    <pivotField name="Product" compact="0" outline="0" multipleItemSelectionAllowed="1" showAll="0"/>
    <pivotField name="COGS" compact="0" outline="0" multipleItemSelectionAllowed="1" showAll="0"/>
    <pivotField name="Sales" dataField="1" compact="0" outline="0" multipleItemSelectionAllowed="1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Sales" fld="6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300-000002000000}" name="Pivot Table 1" cacheId="5" applyNumberFormats="0" applyBorderFormats="0" applyFontFormats="0" applyPatternFormats="0" applyAlignmentFormats="0" applyWidthHeightFormats="0" dataCaption="" updatedVersion="8" compact="0" compactData="0">
  <location ref="A1:B252" firstHeaderRow="1" firstDataRow="1" firstDataCol="1"/>
  <pivotFields count="7">
    <pivotField name="Date" axis="axisRow" compact="0" numFmtId="164" outline="0" multipleItemSelectionAllowed="1" showAll="0" sortType="ascending">
      <items count="251">
        <item x="7"/>
        <item x="76"/>
        <item x="178"/>
        <item x="230"/>
        <item x="59"/>
        <item x="16"/>
        <item x="156"/>
        <item x="58"/>
        <item x="24"/>
        <item x="50"/>
        <item x="42"/>
        <item x="149"/>
        <item x="99"/>
        <item x="90"/>
        <item x="92"/>
        <item x="233"/>
        <item x="102"/>
        <item x="141"/>
        <item x="21"/>
        <item x="39"/>
        <item x="35"/>
        <item x="33"/>
        <item x="187"/>
        <item x="57"/>
        <item x="30"/>
        <item x="78"/>
        <item x="177"/>
        <item x="37"/>
        <item x="47"/>
        <item x="69"/>
        <item x="81"/>
        <item x="139"/>
        <item x="223"/>
        <item x="188"/>
        <item x="210"/>
        <item x="137"/>
        <item x="111"/>
        <item x="170"/>
        <item x="155"/>
        <item x="209"/>
        <item x="108"/>
        <item x="44"/>
        <item x="19"/>
        <item x="166"/>
        <item x="131"/>
        <item x="244"/>
        <item x="68"/>
        <item x="232"/>
        <item x="172"/>
        <item x="51"/>
        <item x="199"/>
        <item x="8"/>
        <item x="48"/>
        <item x="114"/>
        <item x="150"/>
        <item x="97"/>
        <item x="32"/>
        <item x="213"/>
        <item x="234"/>
        <item x="62"/>
        <item x="189"/>
        <item x="80"/>
        <item x="112"/>
        <item x="28"/>
        <item x="197"/>
        <item x="52"/>
        <item x="168"/>
        <item x="66"/>
        <item x="175"/>
        <item x="86"/>
        <item x="45"/>
        <item x="38"/>
        <item x="101"/>
        <item x="22"/>
        <item x="231"/>
        <item x="2"/>
        <item x="193"/>
        <item x="128"/>
        <item x="247"/>
        <item x="120"/>
        <item x="89"/>
        <item x="74"/>
        <item x="134"/>
        <item x="77"/>
        <item x="194"/>
        <item x="6"/>
        <item x="53"/>
        <item x="142"/>
        <item x="4"/>
        <item x="119"/>
        <item x="129"/>
        <item x="235"/>
        <item x="5"/>
        <item x="41"/>
        <item x="12"/>
        <item x="70"/>
        <item x="173"/>
        <item x="138"/>
        <item x="214"/>
        <item x="113"/>
        <item x="140"/>
        <item x="163"/>
        <item x="106"/>
        <item x="0"/>
        <item x="95"/>
        <item x="83"/>
        <item x="132"/>
        <item x="107"/>
        <item x="3"/>
        <item x="103"/>
        <item x="9"/>
        <item x="63"/>
        <item x="154"/>
        <item x="117"/>
        <item x="217"/>
        <item x="248"/>
        <item x="49"/>
        <item x="158"/>
        <item x="185"/>
        <item x="212"/>
        <item x="104"/>
        <item x="206"/>
        <item x="91"/>
        <item x="136"/>
        <item x="116"/>
        <item x="176"/>
        <item x="224"/>
        <item x="165"/>
        <item x="207"/>
        <item x="153"/>
        <item x="148"/>
        <item x="229"/>
        <item x="147"/>
        <item x="115"/>
        <item x="192"/>
        <item x="145"/>
        <item x="179"/>
        <item x="84"/>
        <item x="164"/>
        <item x="23"/>
        <item x="159"/>
        <item x="227"/>
        <item x="151"/>
        <item x="205"/>
        <item x="190"/>
        <item x="71"/>
        <item x="242"/>
        <item x="167"/>
        <item x="85"/>
        <item x="203"/>
        <item x="124"/>
        <item x="237"/>
        <item x="228"/>
        <item x="144"/>
        <item x="195"/>
        <item x="157"/>
        <item x="225"/>
        <item x="109"/>
        <item x="25"/>
        <item x="184"/>
        <item x="94"/>
        <item x="13"/>
        <item x="20"/>
        <item x="171"/>
        <item x="201"/>
        <item x="79"/>
        <item x="98"/>
        <item x="216"/>
        <item x="61"/>
        <item x="215"/>
        <item x="162"/>
        <item x="11"/>
        <item x="65"/>
        <item x="219"/>
        <item x="93"/>
        <item x="1"/>
        <item x="29"/>
        <item x="169"/>
        <item x="152"/>
        <item x="43"/>
        <item x="183"/>
        <item x="246"/>
        <item x="204"/>
        <item x="100"/>
        <item x="174"/>
        <item x="200"/>
        <item x="10"/>
        <item x="64"/>
        <item x="196"/>
        <item x="160"/>
        <item x="60"/>
        <item x="96"/>
        <item x="67"/>
        <item x="18"/>
        <item x="118"/>
        <item x="180"/>
        <item x="56"/>
        <item x="73"/>
        <item x="182"/>
        <item x="40"/>
        <item x="220"/>
        <item x="221"/>
        <item x="105"/>
        <item x="110"/>
        <item x="133"/>
        <item x="123"/>
        <item x="239"/>
        <item x="146"/>
        <item x="46"/>
        <item x="208"/>
        <item x="17"/>
        <item x="127"/>
        <item x="211"/>
        <item x="15"/>
        <item x="249"/>
        <item x="31"/>
        <item x="181"/>
        <item x="241"/>
        <item x="55"/>
        <item x="26"/>
        <item x="126"/>
        <item x="122"/>
        <item x="191"/>
        <item x="236"/>
        <item x="198"/>
        <item x="135"/>
        <item x="88"/>
        <item x="54"/>
        <item x="36"/>
        <item x="14"/>
        <item x="245"/>
        <item x="238"/>
        <item x="240"/>
        <item x="202"/>
        <item x="222"/>
        <item x="226"/>
        <item x="121"/>
        <item x="34"/>
        <item x="218"/>
        <item x="130"/>
        <item x="161"/>
        <item x="75"/>
        <item x="125"/>
        <item x="186"/>
        <item x="27"/>
        <item x="72"/>
        <item x="82"/>
        <item x="143"/>
        <item x="243"/>
        <item x="87"/>
        <item t="default"/>
      </items>
    </pivotField>
    <pivotField name="Region" compact="0" outline="0" multipleItemSelectionAllowed="1" showAll="0"/>
    <pivotField name="Sales Rep" compact="0" outline="0" multipleItemSelectionAllowed="1" showAll="0"/>
    <pivotField name="Customer" compact="0" outline="0" multipleItemSelectionAllowed="1" showAll="0"/>
    <pivotField name="Product" compact="0" outline="0" multipleItemSelectionAllowed="1" showAll="0"/>
    <pivotField name="COGS" compact="0" outline="0" multipleItemSelectionAllowed="1" showAll="0"/>
    <pivotField name="Sales" dataField="1" compact="0" outline="0" multipleItemSelectionAllowed="1" showAll="0"/>
  </pivotFields>
  <rowFields count="1">
    <field x="0"/>
  </rowFields>
  <rowItems count="2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 t="grand">
      <x/>
    </i>
  </rowItems>
  <colItems count="1">
    <i/>
  </colItems>
  <dataFields count="1">
    <dataField name="SUM of Sales" fld="6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4" dT="2020-09-02T07:47:28.00" personId="{6752EF1E-2A91-4D84-81C2-01A3D743B85A}" id="{18A74F5E-7F68-4321-B40E-46F65CD8574F}">
    <text>This is Prepared by Naveen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cyngmail.com/" TargetMode="External"/><Relationship Id="rId4" Type="http://schemas.microsoft.com/office/2017/10/relationships/threadedComment" Target="../threadedComments/threadedComment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://excelisveryfun.com/" TargetMode="External"/><Relationship Id="rId18" Type="http://schemas.openxmlformats.org/officeDocument/2006/relationships/hyperlink" Target="http://excelisveryfun.com/" TargetMode="External"/><Relationship Id="rId26" Type="http://schemas.openxmlformats.org/officeDocument/2006/relationships/hyperlink" Target="http://amazon.com/" TargetMode="External"/><Relationship Id="rId21" Type="http://schemas.openxmlformats.org/officeDocument/2006/relationships/hyperlink" Target="http://excelisveryfun.com/" TargetMode="External"/><Relationship Id="rId34" Type="http://schemas.openxmlformats.org/officeDocument/2006/relationships/hyperlink" Target="http://amazon.com/" TargetMode="External"/><Relationship Id="rId7" Type="http://schemas.openxmlformats.org/officeDocument/2006/relationships/hyperlink" Target="http://amazon.com/" TargetMode="External"/><Relationship Id="rId12" Type="http://schemas.openxmlformats.org/officeDocument/2006/relationships/hyperlink" Target="http://amazon.com/" TargetMode="External"/><Relationship Id="rId17" Type="http://schemas.openxmlformats.org/officeDocument/2006/relationships/hyperlink" Target="http://excelisveryfun.com/" TargetMode="External"/><Relationship Id="rId25" Type="http://schemas.openxmlformats.org/officeDocument/2006/relationships/hyperlink" Target="http://amazon.com/" TargetMode="External"/><Relationship Id="rId33" Type="http://schemas.openxmlformats.org/officeDocument/2006/relationships/hyperlink" Target="http://excelisveryfun.com/" TargetMode="External"/><Relationship Id="rId38" Type="http://schemas.openxmlformats.org/officeDocument/2006/relationships/drawing" Target="../drawings/drawing6.xml"/><Relationship Id="rId2" Type="http://schemas.openxmlformats.org/officeDocument/2006/relationships/hyperlink" Target="http://amazon.com/" TargetMode="External"/><Relationship Id="rId16" Type="http://schemas.openxmlformats.org/officeDocument/2006/relationships/hyperlink" Target="http://amazon.com/" TargetMode="External"/><Relationship Id="rId20" Type="http://schemas.openxmlformats.org/officeDocument/2006/relationships/hyperlink" Target="http://excelisveryfun.com/" TargetMode="External"/><Relationship Id="rId29" Type="http://schemas.openxmlformats.org/officeDocument/2006/relationships/hyperlink" Target="http://excelisveryfun.com/" TargetMode="External"/><Relationship Id="rId1" Type="http://schemas.openxmlformats.org/officeDocument/2006/relationships/pivotTable" Target="../pivotTables/pivotTable1.xml"/><Relationship Id="rId6" Type="http://schemas.openxmlformats.org/officeDocument/2006/relationships/hyperlink" Target="http://amazon.com/" TargetMode="External"/><Relationship Id="rId11" Type="http://schemas.openxmlformats.org/officeDocument/2006/relationships/hyperlink" Target="http://excelisveryfun.com/" TargetMode="External"/><Relationship Id="rId24" Type="http://schemas.openxmlformats.org/officeDocument/2006/relationships/hyperlink" Target="http://excelisveryfun.com/" TargetMode="External"/><Relationship Id="rId32" Type="http://schemas.openxmlformats.org/officeDocument/2006/relationships/hyperlink" Target="http://excelisveryfun.com/" TargetMode="External"/><Relationship Id="rId37" Type="http://schemas.openxmlformats.org/officeDocument/2006/relationships/hyperlink" Target="http://excelisveryfun.com/" TargetMode="External"/><Relationship Id="rId5" Type="http://schemas.openxmlformats.org/officeDocument/2006/relationships/hyperlink" Target="http://excelisveryfun.com/" TargetMode="External"/><Relationship Id="rId15" Type="http://schemas.openxmlformats.org/officeDocument/2006/relationships/hyperlink" Target="http://excelisveryfun.com/" TargetMode="External"/><Relationship Id="rId23" Type="http://schemas.openxmlformats.org/officeDocument/2006/relationships/hyperlink" Target="http://excelisveryfun.com/" TargetMode="External"/><Relationship Id="rId28" Type="http://schemas.openxmlformats.org/officeDocument/2006/relationships/hyperlink" Target="http://excelisveryfun.com/" TargetMode="External"/><Relationship Id="rId36" Type="http://schemas.openxmlformats.org/officeDocument/2006/relationships/hyperlink" Target="http://excelisveryfun.com/" TargetMode="External"/><Relationship Id="rId10" Type="http://schemas.openxmlformats.org/officeDocument/2006/relationships/hyperlink" Target="http://amazon.com/" TargetMode="External"/><Relationship Id="rId19" Type="http://schemas.openxmlformats.org/officeDocument/2006/relationships/hyperlink" Target="http://amazon.com/" TargetMode="External"/><Relationship Id="rId31" Type="http://schemas.openxmlformats.org/officeDocument/2006/relationships/hyperlink" Target="http://amazon.com/" TargetMode="External"/><Relationship Id="rId4" Type="http://schemas.openxmlformats.org/officeDocument/2006/relationships/hyperlink" Target="http://amazon.com/" TargetMode="External"/><Relationship Id="rId9" Type="http://schemas.openxmlformats.org/officeDocument/2006/relationships/hyperlink" Target="http://excelisveryfun.com/" TargetMode="External"/><Relationship Id="rId14" Type="http://schemas.openxmlformats.org/officeDocument/2006/relationships/hyperlink" Target="http://excelisveryfun.com/" TargetMode="External"/><Relationship Id="rId22" Type="http://schemas.openxmlformats.org/officeDocument/2006/relationships/hyperlink" Target="http://excelisveryfun.com/" TargetMode="External"/><Relationship Id="rId27" Type="http://schemas.openxmlformats.org/officeDocument/2006/relationships/hyperlink" Target="http://excelisveryfun.com/" TargetMode="External"/><Relationship Id="rId30" Type="http://schemas.openxmlformats.org/officeDocument/2006/relationships/hyperlink" Target="http://amazon.com/" TargetMode="External"/><Relationship Id="rId35" Type="http://schemas.openxmlformats.org/officeDocument/2006/relationships/hyperlink" Target="http://excelisveryfun.com/" TargetMode="External"/><Relationship Id="rId8" Type="http://schemas.openxmlformats.org/officeDocument/2006/relationships/hyperlink" Target="http://excelisveryfun.com/" TargetMode="External"/><Relationship Id="rId3" Type="http://schemas.openxmlformats.org/officeDocument/2006/relationships/hyperlink" Target="http://excelisveryfun.com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D6:G12"/>
  <sheetViews>
    <sheetView showGridLines="0" workbookViewId="0">
      <selection activeCell="B2" sqref="B2"/>
    </sheetView>
  </sheetViews>
  <sheetFormatPr defaultColWidth="12.6640625" defaultRowHeight="15.75" customHeight="1"/>
  <sheetData>
    <row r="6" spans="4:7">
      <c r="D6" s="1" t="s">
        <v>0</v>
      </c>
    </row>
    <row r="12" spans="4:7">
      <c r="G12" s="2"/>
    </row>
  </sheetData>
  <hyperlinks>
    <hyperlink ref="D6" location="'Varience Analysis'!A1" display="Varience Analysis 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Q90"/>
  <sheetViews>
    <sheetView workbookViewId="0"/>
  </sheetViews>
  <sheetFormatPr defaultColWidth="12.6640625" defaultRowHeight="15.75" customHeight="1"/>
  <cols>
    <col min="1" max="1" width="15.6640625" customWidth="1"/>
    <col min="2" max="4" width="9" customWidth="1"/>
    <col min="5" max="5" width="28.33203125" customWidth="1"/>
    <col min="6" max="6" width="12.44140625" customWidth="1"/>
    <col min="7" max="10" width="9" customWidth="1"/>
    <col min="11" max="11" width="10.33203125" customWidth="1"/>
    <col min="12" max="12" width="23.21875" customWidth="1"/>
    <col min="15" max="15" width="21.33203125" customWidth="1"/>
    <col min="16" max="16" width="24.88671875" customWidth="1"/>
  </cols>
  <sheetData>
    <row r="1" spans="1:17">
      <c r="A1" s="150" t="s">
        <v>378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O1" s="150" t="s">
        <v>381</v>
      </c>
      <c r="P1" s="144"/>
      <c r="Q1" s="144"/>
    </row>
    <row r="2" spans="1:17">
      <c r="A2" s="38" t="s">
        <v>383</v>
      </c>
      <c r="B2" s="38">
        <v>2010</v>
      </c>
      <c r="C2" s="38">
        <v>2011</v>
      </c>
      <c r="D2" s="38">
        <v>2012</v>
      </c>
      <c r="E2" s="38">
        <v>2013</v>
      </c>
      <c r="F2" s="38">
        <v>2014</v>
      </c>
      <c r="G2" s="38">
        <v>2015</v>
      </c>
      <c r="H2" s="38">
        <v>2016</v>
      </c>
      <c r="I2" s="38">
        <v>2017</v>
      </c>
      <c r="J2" s="38">
        <v>2018</v>
      </c>
      <c r="K2" s="38">
        <v>2019</v>
      </c>
      <c r="L2" s="44" t="s">
        <v>385</v>
      </c>
      <c r="O2" s="44" t="s">
        <v>10</v>
      </c>
      <c r="P2" s="44" t="s">
        <v>387</v>
      </c>
      <c r="Q2" s="44" t="s">
        <v>389</v>
      </c>
    </row>
    <row r="3" spans="1:17">
      <c r="A3" s="45" t="s">
        <v>390</v>
      </c>
      <c r="B3" s="46">
        <f t="shared" ref="B3:K3" ca="1" si="0">RANDBETWEEN(12000,20000)</f>
        <v>15010</v>
      </c>
      <c r="C3" s="46">
        <f t="shared" ca="1" si="0"/>
        <v>17063</v>
      </c>
      <c r="D3" s="46">
        <f t="shared" ca="1" si="0"/>
        <v>19116</v>
      </c>
      <c r="E3" s="46">
        <f t="shared" ca="1" si="0"/>
        <v>18479</v>
      </c>
      <c r="F3" s="46">
        <f t="shared" ca="1" si="0"/>
        <v>18517</v>
      </c>
      <c r="G3" s="46">
        <f t="shared" ca="1" si="0"/>
        <v>12535</v>
      </c>
      <c r="H3" s="46">
        <f t="shared" ca="1" si="0"/>
        <v>19298</v>
      </c>
      <c r="I3" s="46">
        <f t="shared" ca="1" si="0"/>
        <v>15420</v>
      </c>
      <c r="J3" s="46">
        <f t="shared" ca="1" si="0"/>
        <v>14520</v>
      </c>
      <c r="K3" s="46">
        <f t="shared" ca="1" si="0"/>
        <v>18635</v>
      </c>
      <c r="L3" s="47" t="s">
        <v>402</v>
      </c>
      <c r="O3" s="11" t="s">
        <v>18</v>
      </c>
      <c r="P3" s="11" t="s">
        <v>404</v>
      </c>
      <c r="Q3" s="48" t="s">
        <v>406</v>
      </c>
    </row>
    <row r="4" spans="1:17">
      <c r="A4" s="45" t="s">
        <v>407</v>
      </c>
      <c r="B4" s="46">
        <f t="shared" ref="B4:K4" ca="1" si="1">RANDBETWEEN(12000,20000)</f>
        <v>12370</v>
      </c>
      <c r="C4" s="46">
        <f t="shared" ca="1" si="1"/>
        <v>19745</v>
      </c>
      <c r="D4" s="46">
        <f t="shared" ca="1" si="1"/>
        <v>16004</v>
      </c>
      <c r="E4" s="46">
        <f t="shared" ca="1" si="1"/>
        <v>19348</v>
      </c>
      <c r="F4" s="46">
        <f t="shared" ca="1" si="1"/>
        <v>12301</v>
      </c>
      <c r="G4" s="46">
        <f t="shared" ca="1" si="1"/>
        <v>13679</v>
      </c>
      <c r="H4" s="46">
        <f t="shared" ca="1" si="1"/>
        <v>17017</v>
      </c>
      <c r="I4" s="46">
        <f t="shared" ca="1" si="1"/>
        <v>18683</v>
      </c>
      <c r="J4" s="46">
        <f t="shared" ca="1" si="1"/>
        <v>15774</v>
      </c>
      <c r="K4" s="46">
        <f t="shared" ca="1" si="1"/>
        <v>17752</v>
      </c>
      <c r="L4" s="49"/>
      <c r="O4" s="11" t="s">
        <v>34</v>
      </c>
      <c r="P4" s="11" t="s">
        <v>440</v>
      </c>
      <c r="Q4" s="10" t="b">
        <f ca="1">IFERROR(__xludf.DUMMYFUNCTION("ISEMAIL(P4)"),FALSE)</f>
        <v>0</v>
      </c>
    </row>
    <row r="5" spans="1:17">
      <c r="A5" s="45" t="s">
        <v>442</v>
      </c>
      <c r="B5" s="46">
        <f t="shared" ref="B5:K5" ca="1" si="2">RANDBETWEEN(12000,20000)</f>
        <v>12638</v>
      </c>
      <c r="C5" s="46">
        <f t="shared" ca="1" si="2"/>
        <v>13543</v>
      </c>
      <c r="D5" s="46">
        <f t="shared" ca="1" si="2"/>
        <v>14127</v>
      </c>
      <c r="E5" s="46">
        <f t="shared" ca="1" si="2"/>
        <v>13584</v>
      </c>
      <c r="F5" s="46">
        <f t="shared" ca="1" si="2"/>
        <v>18026</v>
      </c>
      <c r="G5" s="46">
        <f t="shared" ca="1" si="2"/>
        <v>18460</v>
      </c>
      <c r="H5" s="46">
        <f t="shared" ca="1" si="2"/>
        <v>12559</v>
      </c>
      <c r="I5" s="46">
        <f t="shared" ca="1" si="2"/>
        <v>12313</v>
      </c>
      <c r="J5" s="46">
        <f t="shared" ca="1" si="2"/>
        <v>14776</v>
      </c>
      <c r="K5" s="46">
        <f t="shared" ca="1" si="2"/>
        <v>14286</v>
      </c>
      <c r="L5" s="49"/>
      <c r="O5" s="11" t="s">
        <v>39</v>
      </c>
      <c r="P5" s="11" t="s">
        <v>450</v>
      </c>
      <c r="Q5" s="10" t="b">
        <f ca="1">IFERROR(__xludf.DUMMYFUNCTION("ISEMAIL(P5)"),TRUE)</f>
        <v>1</v>
      </c>
    </row>
    <row r="6" spans="1:17">
      <c r="A6" s="45" t="s">
        <v>453</v>
      </c>
      <c r="B6" s="46">
        <f t="shared" ref="B6:K6" ca="1" si="3">RANDBETWEEN(12000,20000)</f>
        <v>15772</v>
      </c>
      <c r="C6" s="46">
        <f t="shared" ca="1" si="3"/>
        <v>16631</v>
      </c>
      <c r="D6" s="46">
        <f t="shared" ca="1" si="3"/>
        <v>17172</v>
      </c>
      <c r="E6" s="46">
        <f t="shared" ca="1" si="3"/>
        <v>14560</v>
      </c>
      <c r="F6" s="46">
        <f t="shared" ca="1" si="3"/>
        <v>14222</v>
      </c>
      <c r="G6" s="46">
        <f t="shared" ca="1" si="3"/>
        <v>13646</v>
      </c>
      <c r="H6" s="46">
        <f t="shared" ca="1" si="3"/>
        <v>13662</v>
      </c>
      <c r="I6" s="46">
        <f t="shared" ca="1" si="3"/>
        <v>15121</v>
      </c>
      <c r="J6" s="46">
        <f t="shared" ca="1" si="3"/>
        <v>16418</v>
      </c>
      <c r="K6" s="46">
        <f t="shared" ca="1" si="3"/>
        <v>14049</v>
      </c>
      <c r="L6" s="49"/>
      <c r="O6" s="11" t="s">
        <v>56</v>
      </c>
      <c r="P6" s="11" t="s">
        <v>460</v>
      </c>
      <c r="Q6" s="10" t="b">
        <f ca="1">IFERROR(__xludf.DUMMYFUNCTION("ISEMAIL(P6)"),FALSE)</f>
        <v>0</v>
      </c>
    </row>
    <row r="7" spans="1:17">
      <c r="A7" s="45" t="s">
        <v>463</v>
      </c>
      <c r="B7" s="46">
        <f t="shared" ref="B7:K7" ca="1" si="4">RANDBETWEEN(12000,20000)</f>
        <v>17514</v>
      </c>
      <c r="C7" s="46">
        <f t="shared" ca="1" si="4"/>
        <v>13207</v>
      </c>
      <c r="D7" s="46">
        <f t="shared" ca="1" si="4"/>
        <v>19211</v>
      </c>
      <c r="E7" s="46">
        <f t="shared" ca="1" si="4"/>
        <v>14370</v>
      </c>
      <c r="F7" s="46">
        <f t="shared" ca="1" si="4"/>
        <v>19028</v>
      </c>
      <c r="G7" s="46">
        <f t="shared" ca="1" si="4"/>
        <v>19292</v>
      </c>
      <c r="H7" s="46">
        <f t="shared" ca="1" si="4"/>
        <v>19133</v>
      </c>
      <c r="I7" s="46">
        <f t="shared" ca="1" si="4"/>
        <v>15693</v>
      </c>
      <c r="J7" s="46">
        <f t="shared" ca="1" si="4"/>
        <v>12964</v>
      </c>
      <c r="K7" s="46">
        <f t="shared" ca="1" si="4"/>
        <v>16737</v>
      </c>
      <c r="L7" s="49"/>
      <c r="O7" s="11" t="s">
        <v>69</v>
      </c>
      <c r="P7" s="11" t="s">
        <v>470</v>
      </c>
      <c r="Q7" s="10" t="b">
        <f ca="1">IFERROR(__xludf.DUMMYFUNCTION("ISEMAIL(P7)"),TRUE)</f>
        <v>1</v>
      </c>
    </row>
    <row r="8" spans="1:17">
      <c r="A8" s="45" t="s">
        <v>471</v>
      </c>
      <c r="B8" s="46">
        <f t="shared" ref="B8:K8" ca="1" si="5">RANDBETWEEN(12000,20000)</f>
        <v>19186</v>
      </c>
      <c r="C8" s="46">
        <f t="shared" ca="1" si="5"/>
        <v>12897</v>
      </c>
      <c r="D8" s="46">
        <f t="shared" ca="1" si="5"/>
        <v>17084</v>
      </c>
      <c r="E8" s="46">
        <f t="shared" ca="1" si="5"/>
        <v>16400</v>
      </c>
      <c r="F8" s="46">
        <f t="shared" ca="1" si="5"/>
        <v>17190</v>
      </c>
      <c r="G8" s="46">
        <f t="shared" ca="1" si="5"/>
        <v>15268</v>
      </c>
      <c r="H8" s="46">
        <f t="shared" ca="1" si="5"/>
        <v>13259</v>
      </c>
      <c r="I8" s="46">
        <f t="shared" ca="1" si="5"/>
        <v>18407</v>
      </c>
      <c r="J8" s="46">
        <f t="shared" ca="1" si="5"/>
        <v>13782</v>
      </c>
      <c r="K8" s="46">
        <f t="shared" ca="1" si="5"/>
        <v>19858</v>
      </c>
      <c r="L8" s="49"/>
      <c r="O8" s="11" t="s">
        <v>82</v>
      </c>
      <c r="P8" s="11" t="s">
        <v>470</v>
      </c>
      <c r="Q8" s="10" t="b">
        <f ca="1">IFERROR(__xludf.DUMMYFUNCTION("ISEMAIL(P8)"),TRUE)</f>
        <v>1</v>
      </c>
    </row>
    <row r="9" spans="1:17">
      <c r="A9" s="45" t="s">
        <v>479</v>
      </c>
      <c r="B9" s="46">
        <f t="shared" ref="B9:K9" ca="1" si="6">RANDBETWEEN(12000,20000)</f>
        <v>13008</v>
      </c>
      <c r="C9" s="46">
        <f t="shared" ca="1" si="6"/>
        <v>18669</v>
      </c>
      <c r="D9" s="46">
        <f t="shared" ca="1" si="6"/>
        <v>19109</v>
      </c>
      <c r="E9" s="46">
        <f t="shared" ca="1" si="6"/>
        <v>12128</v>
      </c>
      <c r="F9" s="46">
        <f t="shared" ca="1" si="6"/>
        <v>12918</v>
      </c>
      <c r="G9" s="46">
        <f t="shared" ca="1" si="6"/>
        <v>16461</v>
      </c>
      <c r="H9" s="46">
        <f t="shared" ca="1" si="6"/>
        <v>19710</v>
      </c>
      <c r="I9" s="46">
        <f t="shared" ca="1" si="6"/>
        <v>19284</v>
      </c>
      <c r="J9" s="46">
        <f t="shared" ca="1" si="6"/>
        <v>17053</v>
      </c>
      <c r="K9" s="46">
        <f t="shared" ca="1" si="6"/>
        <v>12722</v>
      </c>
      <c r="L9" s="49"/>
      <c r="O9" s="11" t="s">
        <v>86</v>
      </c>
      <c r="P9" s="50" t="s">
        <v>488</v>
      </c>
      <c r="Q9" s="10" t="b">
        <f ca="1">IFERROR(__xludf.DUMMYFUNCTION("ISEMAIL(P9)"),FALSE)</f>
        <v>0</v>
      </c>
    </row>
    <row r="10" spans="1:17">
      <c r="A10" s="45" t="s">
        <v>504</v>
      </c>
      <c r="B10" s="46">
        <f t="shared" ref="B10:K10" ca="1" si="7">RANDBETWEEN(12000,20000)</f>
        <v>17564</v>
      </c>
      <c r="C10" s="46">
        <f t="shared" ca="1" si="7"/>
        <v>19188</v>
      </c>
      <c r="D10" s="46">
        <f t="shared" ca="1" si="7"/>
        <v>17623</v>
      </c>
      <c r="E10" s="46">
        <f t="shared" ca="1" si="7"/>
        <v>17445</v>
      </c>
      <c r="F10" s="46">
        <f t="shared" ca="1" si="7"/>
        <v>19481</v>
      </c>
      <c r="G10" s="46">
        <f t="shared" ca="1" si="7"/>
        <v>16440</v>
      </c>
      <c r="H10" s="46">
        <f t="shared" ca="1" si="7"/>
        <v>16754</v>
      </c>
      <c r="I10" s="46">
        <f t="shared" ca="1" si="7"/>
        <v>16680</v>
      </c>
      <c r="J10" s="46">
        <f t="shared" ca="1" si="7"/>
        <v>17573</v>
      </c>
      <c r="K10" s="46">
        <f t="shared" ca="1" si="7"/>
        <v>16176</v>
      </c>
      <c r="L10" s="49"/>
      <c r="O10" s="11" t="s">
        <v>89</v>
      </c>
      <c r="P10" s="11" t="s">
        <v>514</v>
      </c>
      <c r="Q10" s="10" t="b">
        <f ca="1">IFERROR(__xludf.DUMMYFUNCTION("ISEMAIL(P10)"),TRUE)</f>
        <v>1</v>
      </c>
    </row>
    <row r="11" spans="1:17">
      <c r="A11" s="45" t="s">
        <v>515</v>
      </c>
      <c r="B11" s="46">
        <f t="shared" ref="B11:K11" ca="1" si="8">RANDBETWEEN(12000,20000)</f>
        <v>19210</v>
      </c>
      <c r="C11" s="46">
        <f t="shared" ca="1" si="8"/>
        <v>16381</v>
      </c>
      <c r="D11" s="46">
        <f t="shared" ca="1" si="8"/>
        <v>16688</v>
      </c>
      <c r="E11" s="46">
        <f t="shared" ca="1" si="8"/>
        <v>12762</v>
      </c>
      <c r="F11" s="46">
        <f t="shared" ca="1" si="8"/>
        <v>12719</v>
      </c>
      <c r="G11" s="46">
        <f t="shared" ca="1" si="8"/>
        <v>16370</v>
      </c>
      <c r="H11" s="46">
        <f t="shared" ca="1" si="8"/>
        <v>16626</v>
      </c>
      <c r="I11" s="46">
        <f t="shared" ca="1" si="8"/>
        <v>14105</v>
      </c>
      <c r="J11" s="46">
        <f t="shared" ca="1" si="8"/>
        <v>18065</v>
      </c>
      <c r="K11" s="46">
        <f t="shared" ca="1" si="8"/>
        <v>13074</v>
      </c>
      <c r="L11" s="49"/>
      <c r="O11" s="11" t="s">
        <v>91</v>
      </c>
      <c r="P11" s="11" t="s">
        <v>516</v>
      </c>
      <c r="Q11" s="10" t="b">
        <f ca="1">IFERROR(__xludf.DUMMYFUNCTION("ISEMAIL(P11)"),TRUE)</f>
        <v>1</v>
      </c>
    </row>
    <row r="12" spans="1:17">
      <c r="A12" s="45" t="s">
        <v>517</v>
      </c>
      <c r="B12" s="46">
        <f t="shared" ref="B12:K12" ca="1" si="9">RANDBETWEEN(12000,20000)</f>
        <v>14645</v>
      </c>
      <c r="C12" s="46">
        <f t="shared" ca="1" si="9"/>
        <v>12712</v>
      </c>
      <c r="D12" s="46">
        <f t="shared" ca="1" si="9"/>
        <v>13824</v>
      </c>
      <c r="E12" s="46">
        <f t="shared" ca="1" si="9"/>
        <v>16776</v>
      </c>
      <c r="F12" s="46">
        <f t="shared" ca="1" si="9"/>
        <v>15001</v>
      </c>
      <c r="G12" s="46">
        <f t="shared" ca="1" si="9"/>
        <v>13527</v>
      </c>
      <c r="H12" s="46">
        <f t="shared" ca="1" si="9"/>
        <v>17345</v>
      </c>
      <c r="I12" s="46">
        <f t="shared" ca="1" si="9"/>
        <v>15707</v>
      </c>
      <c r="J12" s="46">
        <f t="shared" ca="1" si="9"/>
        <v>15802</v>
      </c>
      <c r="K12" s="46">
        <f t="shared" ca="1" si="9"/>
        <v>18476</v>
      </c>
      <c r="L12" s="49"/>
      <c r="O12" s="11" t="s">
        <v>93</v>
      </c>
      <c r="P12" s="11" t="s">
        <v>518</v>
      </c>
      <c r="Q12" s="10" t="b">
        <f ca="1">IFERROR(__xludf.DUMMYFUNCTION("ISEMAIL(P12)"),TRUE)</f>
        <v>1</v>
      </c>
    </row>
    <row r="13" spans="1:17">
      <c r="A13" s="45" t="s">
        <v>520</v>
      </c>
      <c r="B13" s="46">
        <f t="shared" ref="B13:K13" ca="1" si="10">RANDBETWEEN(12000,20000)</f>
        <v>14688</v>
      </c>
      <c r="C13" s="46">
        <f t="shared" ca="1" si="10"/>
        <v>13703</v>
      </c>
      <c r="D13" s="46">
        <f t="shared" ca="1" si="10"/>
        <v>15554</v>
      </c>
      <c r="E13" s="46">
        <f t="shared" ca="1" si="10"/>
        <v>15620</v>
      </c>
      <c r="F13" s="46">
        <f t="shared" ca="1" si="10"/>
        <v>17378</v>
      </c>
      <c r="G13" s="46">
        <f t="shared" ca="1" si="10"/>
        <v>16290</v>
      </c>
      <c r="H13" s="46">
        <f t="shared" ca="1" si="10"/>
        <v>16169</v>
      </c>
      <c r="I13" s="46">
        <f t="shared" ca="1" si="10"/>
        <v>15482</v>
      </c>
      <c r="J13" s="46">
        <f t="shared" ca="1" si="10"/>
        <v>13994</v>
      </c>
      <c r="K13" s="46">
        <f t="shared" ca="1" si="10"/>
        <v>15452</v>
      </c>
      <c r="L13" s="49"/>
      <c r="O13" s="11" t="s">
        <v>95</v>
      </c>
      <c r="P13" s="11" t="s">
        <v>526</v>
      </c>
      <c r="Q13" s="10" t="b">
        <f ca="1">IFERROR(__xludf.DUMMYFUNCTION("ISEMAIL(P13)"),TRUE)</f>
        <v>1</v>
      </c>
    </row>
    <row r="14" spans="1:17">
      <c r="A14" s="45" t="s">
        <v>528</v>
      </c>
      <c r="B14" s="46">
        <f t="shared" ref="B14:K14" ca="1" si="11">RANDBETWEEN(12000,20000)</f>
        <v>16165</v>
      </c>
      <c r="C14" s="46">
        <f t="shared" ca="1" si="11"/>
        <v>17777</v>
      </c>
      <c r="D14" s="46">
        <f t="shared" ca="1" si="11"/>
        <v>13547</v>
      </c>
      <c r="E14" s="46">
        <f t="shared" ca="1" si="11"/>
        <v>14391</v>
      </c>
      <c r="F14" s="46">
        <f t="shared" ca="1" si="11"/>
        <v>12729</v>
      </c>
      <c r="G14" s="46">
        <f t="shared" ca="1" si="11"/>
        <v>18502</v>
      </c>
      <c r="H14" s="46">
        <f t="shared" ca="1" si="11"/>
        <v>16801</v>
      </c>
      <c r="I14" s="46">
        <f t="shared" ca="1" si="11"/>
        <v>13591</v>
      </c>
      <c r="J14" s="46">
        <f t="shared" ca="1" si="11"/>
        <v>14163</v>
      </c>
      <c r="K14" s="46">
        <f t="shared" ca="1" si="11"/>
        <v>12751</v>
      </c>
      <c r="L14" s="49"/>
      <c r="O14" s="11" t="s">
        <v>97</v>
      </c>
      <c r="P14" s="11" t="s">
        <v>532</v>
      </c>
      <c r="Q14" s="10" t="b">
        <f ca="1">IFERROR(__xludf.DUMMYFUNCTION("ISEMAIL(P14)"),TRUE)</f>
        <v>1</v>
      </c>
    </row>
    <row r="15" spans="1:17">
      <c r="O15" s="11" t="s">
        <v>99</v>
      </c>
      <c r="P15" s="11" t="s">
        <v>533</v>
      </c>
      <c r="Q15" s="10" t="b">
        <f ca="1">IFERROR(__xludf.DUMMYFUNCTION("ISEMAIL(P15)"),TRUE)</f>
        <v>1</v>
      </c>
    </row>
    <row r="16" spans="1:17">
      <c r="O16" s="11" t="s">
        <v>101</v>
      </c>
      <c r="P16" s="11" t="s">
        <v>534</v>
      </c>
      <c r="Q16" s="10" t="b">
        <f ca="1">IFERROR(__xludf.DUMMYFUNCTION("ISEMAIL(P16)"),TRUE)</f>
        <v>1</v>
      </c>
    </row>
    <row r="18" spans="5:6">
      <c r="E18" s="61" t="s">
        <v>535</v>
      </c>
      <c r="F18" s="10" t="s">
        <v>536</v>
      </c>
    </row>
    <row r="19" spans="5:6">
      <c r="E19" s="10" t="s">
        <v>537</v>
      </c>
      <c r="F19" s="48" t="s">
        <v>538</v>
      </c>
    </row>
    <row r="20" spans="5:6">
      <c r="E20" s="7" t="s">
        <v>539</v>
      </c>
      <c r="F20" s="10" t="str">
        <f ca="1">IFERROR(__xludf.DUMMYFUNCTION("GOOGLETRANSLATE(E20,""EN"",""gu"")"),"બ્રેડ")</f>
        <v>બ્રેડ</v>
      </c>
    </row>
    <row r="21" spans="5:6">
      <c r="E21" s="7" t="s">
        <v>540</v>
      </c>
      <c r="F21" s="10" t="str">
        <f ca="1">IFERROR(__xludf.DUMMYFUNCTION("GOOGLETRANSLATE(E21,""EN"",""gu"")"),"સલાડ")</f>
        <v>સલાડ</v>
      </c>
    </row>
    <row r="22" spans="5:6" ht="15.75" customHeight="1">
      <c r="E22" s="62" t="s">
        <v>541</v>
      </c>
      <c r="F22" s="10" t="str">
        <f ca="1">IFERROR(__xludf.DUMMYFUNCTION("GOOGLETRANSLATE(E22,""EN"",""gu"")"),"ચોખા")</f>
        <v>ચોખા</v>
      </c>
    </row>
    <row r="23" spans="5:6">
      <c r="E23" s="7" t="s">
        <v>542</v>
      </c>
      <c r="F23" s="10" t="str">
        <f ca="1">IFERROR(__xludf.DUMMYFUNCTION("GOOGLETRANSLATE(E23,""EN"",""gu"")"),"ચિકન")</f>
        <v>ચિકન</v>
      </c>
    </row>
    <row r="26" spans="5:6" ht="15.75" customHeight="1">
      <c r="E26" s="63" t="s">
        <v>543</v>
      </c>
      <c r="F26" s="63" t="s">
        <v>544</v>
      </c>
    </row>
    <row r="27" spans="5:6" ht="17.399999999999999">
      <c r="E27" s="64" t="s">
        <v>545</v>
      </c>
      <c r="F27" s="64" t="s">
        <v>546</v>
      </c>
    </row>
    <row r="28" spans="5:6" ht="17.399999999999999">
      <c r="E28" s="64" t="s">
        <v>547</v>
      </c>
      <c r="F28" s="64" t="s">
        <v>548</v>
      </c>
    </row>
    <row r="29" spans="5:6" ht="17.399999999999999">
      <c r="E29" s="64" t="s">
        <v>549</v>
      </c>
      <c r="F29" s="64" t="s">
        <v>550</v>
      </c>
    </row>
    <row r="30" spans="5:6" ht="17.399999999999999">
      <c r="E30" s="64" t="s">
        <v>551</v>
      </c>
      <c r="F30" s="64" t="s">
        <v>552</v>
      </c>
    </row>
    <row r="31" spans="5:6" ht="17.399999999999999">
      <c r="E31" s="64" t="s">
        <v>553</v>
      </c>
      <c r="F31" s="64" t="s">
        <v>554</v>
      </c>
    </row>
    <row r="32" spans="5:6" ht="17.399999999999999">
      <c r="E32" s="64" t="s">
        <v>555</v>
      </c>
      <c r="F32" s="64" t="s">
        <v>556</v>
      </c>
    </row>
    <row r="33" spans="5:6" ht="17.399999999999999">
      <c r="E33" s="64" t="s">
        <v>557</v>
      </c>
      <c r="F33" s="64" t="s">
        <v>558</v>
      </c>
    </row>
    <row r="34" spans="5:6" ht="17.399999999999999">
      <c r="E34" s="64" t="s">
        <v>559</v>
      </c>
      <c r="F34" s="64" t="s">
        <v>560</v>
      </c>
    </row>
    <row r="35" spans="5:6" ht="17.399999999999999">
      <c r="E35" s="64" t="s">
        <v>561</v>
      </c>
      <c r="F35" s="64" t="s">
        <v>562</v>
      </c>
    </row>
    <row r="36" spans="5:6" ht="17.399999999999999">
      <c r="E36" s="64" t="s">
        <v>563</v>
      </c>
      <c r="F36" s="64" t="s">
        <v>564</v>
      </c>
    </row>
    <row r="37" spans="5:6" ht="17.399999999999999">
      <c r="E37" s="64" t="s">
        <v>565</v>
      </c>
      <c r="F37" s="64" t="s">
        <v>566</v>
      </c>
    </row>
    <row r="38" spans="5:6" ht="17.399999999999999">
      <c r="E38" s="64" t="s">
        <v>567</v>
      </c>
      <c r="F38" s="64" t="s">
        <v>568</v>
      </c>
    </row>
    <row r="39" spans="5:6" ht="17.399999999999999">
      <c r="E39" s="64" t="s">
        <v>569</v>
      </c>
      <c r="F39" s="64" t="s">
        <v>570</v>
      </c>
    </row>
    <row r="40" spans="5:6" ht="17.399999999999999">
      <c r="E40" s="64" t="s">
        <v>571</v>
      </c>
      <c r="F40" s="64" t="s">
        <v>572</v>
      </c>
    </row>
    <row r="41" spans="5:6" ht="17.399999999999999">
      <c r="E41" s="64" t="s">
        <v>573</v>
      </c>
      <c r="F41" s="64" t="s">
        <v>574</v>
      </c>
    </row>
    <row r="42" spans="5:6" ht="17.399999999999999">
      <c r="E42" s="64" t="s">
        <v>575</v>
      </c>
      <c r="F42" s="64" t="s">
        <v>576</v>
      </c>
    </row>
    <row r="43" spans="5:6" ht="17.399999999999999">
      <c r="E43" s="64" t="s">
        <v>577</v>
      </c>
      <c r="F43" s="64" t="s">
        <v>578</v>
      </c>
    </row>
    <row r="44" spans="5:6" ht="17.399999999999999">
      <c r="E44" s="64" t="s">
        <v>579</v>
      </c>
      <c r="F44" s="64" t="s">
        <v>580</v>
      </c>
    </row>
    <row r="45" spans="5:6" ht="17.399999999999999">
      <c r="E45" s="64" t="s">
        <v>581</v>
      </c>
      <c r="F45" s="64" t="s">
        <v>582</v>
      </c>
    </row>
    <row r="46" spans="5:6" ht="17.399999999999999">
      <c r="E46" s="64" t="s">
        <v>583</v>
      </c>
      <c r="F46" s="64" t="s">
        <v>584</v>
      </c>
    </row>
    <row r="47" spans="5:6" ht="17.399999999999999">
      <c r="E47" s="64" t="s">
        <v>585</v>
      </c>
      <c r="F47" s="64" t="s">
        <v>586</v>
      </c>
    </row>
    <row r="48" spans="5:6" ht="17.399999999999999">
      <c r="E48" s="64" t="s">
        <v>587</v>
      </c>
      <c r="F48" s="64" t="s">
        <v>588</v>
      </c>
    </row>
    <row r="49" spans="5:6" ht="17.399999999999999">
      <c r="E49" s="64" t="s">
        <v>589</v>
      </c>
      <c r="F49" s="64" t="s">
        <v>590</v>
      </c>
    </row>
    <row r="50" spans="5:6" ht="17.399999999999999">
      <c r="E50" s="64" t="s">
        <v>591</v>
      </c>
      <c r="F50" s="64" t="s">
        <v>592</v>
      </c>
    </row>
    <row r="51" spans="5:6" ht="17.399999999999999">
      <c r="E51" s="64" t="s">
        <v>593</v>
      </c>
      <c r="F51" s="64" t="s">
        <v>594</v>
      </c>
    </row>
    <row r="52" spans="5:6" ht="17.399999999999999">
      <c r="E52" s="64" t="s">
        <v>595</v>
      </c>
      <c r="F52" s="64" t="s">
        <v>596</v>
      </c>
    </row>
    <row r="53" spans="5:6" ht="17.399999999999999">
      <c r="E53" s="64" t="s">
        <v>597</v>
      </c>
      <c r="F53" s="64" t="s">
        <v>598</v>
      </c>
    </row>
    <row r="54" spans="5:6" ht="17.399999999999999">
      <c r="E54" s="64" t="s">
        <v>599</v>
      </c>
      <c r="F54" s="64" t="s">
        <v>600</v>
      </c>
    </row>
    <row r="55" spans="5:6" ht="17.399999999999999">
      <c r="E55" s="64" t="s">
        <v>601</v>
      </c>
      <c r="F55" s="64" t="s">
        <v>602</v>
      </c>
    </row>
    <row r="56" spans="5:6" ht="17.399999999999999">
      <c r="E56" s="64" t="s">
        <v>603</v>
      </c>
      <c r="F56" s="64" t="s">
        <v>604</v>
      </c>
    </row>
    <row r="57" spans="5:6" ht="17.399999999999999">
      <c r="E57" s="64" t="s">
        <v>605</v>
      </c>
      <c r="F57" s="64" t="s">
        <v>606</v>
      </c>
    </row>
    <row r="58" spans="5:6" ht="17.399999999999999">
      <c r="E58" s="64" t="s">
        <v>607</v>
      </c>
      <c r="F58" s="64" t="s">
        <v>608</v>
      </c>
    </row>
    <row r="59" spans="5:6" ht="17.399999999999999">
      <c r="E59" s="64" t="s">
        <v>609</v>
      </c>
      <c r="F59" s="64" t="s">
        <v>610</v>
      </c>
    </row>
    <row r="60" spans="5:6" ht="17.399999999999999">
      <c r="E60" s="64" t="s">
        <v>611</v>
      </c>
      <c r="F60" s="64" t="s">
        <v>612</v>
      </c>
    </row>
    <row r="61" spans="5:6" ht="17.399999999999999">
      <c r="E61" s="64" t="s">
        <v>613</v>
      </c>
      <c r="F61" s="64" t="s">
        <v>614</v>
      </c>
    </row>
    <row r="62" spans="5:6" ht="17.399999999999999">
      <c r="E62" s="64" t="s">
        <v>615</v>
      </c>
      <c r="F62" s="64" t="s">
        <v>616</v>
      </c>
    </row>
    <row r="63" spans="5:6" ht="17.399999999999999">
      <c r="E63" s="64" t="s">
        <v>617</v>
      </c>
      <c r="F63" s="64" t="s">
        <v>618</v>
      </c>
    </row>
    <row r="64" spans="5:6" ht="17.399999999999999">
      <c r="E64" s="64" t="s">
        <v>619</v>
      </c>
      <c r="F64" s="64" t="s">
        <v>620</v>
      </c>
    </row>
    <row r="65" spans="5:6" ht="17.399999999999999">
      <c r="E65" s="64" t="s">
        <v>621</v>
      </c>
      <c r="F65" s="64" t="s">
        <v>622</v>
      </c>
    </row>
    <row r="66" spans="5:6" ht="17.399999999999999">
      <c r="E66" s="64" t="s">
        <v>623</v>
      </c>
      <c r="F66" s="64" t="s">
        <v>624</v>
      </c>
    </row>
    <row r="67" spans="5:6" ht="17.399999999999999">
      <c r="E67" s="64" t="s">
        <v>625</v>
      </c>
      <c r="F67" s="64" t="s">
        <v>626</v>
      </c>
    </row>
    <row r="68" spans="5:6" ht="17.399999999999999">
      <c r="E68" s="64" t="s">
        <v>627</v>
      </c>
      <c r="F68" s="64" t="s">
        <v>628</v>
      </c>
    </row>
    <row r="69" spans="5:6" ht="17.399999999999999">
      <c r="E69" s="64" t="s">
        <v>629</v>
      </c>
      <c r="F69" s="64" t="s">
        <v>630</v>
      </c>
    </row>
    <row r="70" spans="5:6" ht="17.399999999999999">
      <c r="E70" s="64" t="s">
        <v>631</v>
      </c>
      <c r="F70" s="64" t="s">
        <v>632</v>
      </c>
    </row>
    <row r="71" spans="5:6" ht="17.399999999999999">
      <c r="E71" s="64" t="s">
        <v>633</v>
      </c>
      <c r="F71" s="64" t="s">
        <v>634</v>
      </c>
    </row>
    <row r="72" spans="5:6" ht="17.399999999999999">
      <c r="E72" s="64" t="s">
        <v>635</v>
      </c>
      <c r="F72" s="64" t="s">
        <v>636</v>
      </c>
    </row>
    <row r="73" spans="5:6" ht="17.399999999999999">
      <c r="E73" s="64" t="s">
        <v>637</v>
      </c>
      <c r="F73" s="64" t="s">
        <v>638</v>
      </c>
    </row>
    <row r="74" spans="5:6" ht="17.399999999999999">
      <c r="E74" s="64" t="s">
        <v>639</v>
      </c>
      <c r="F74" s="64" t="s">
        <v>640</v>
      </c>
    </row>
    <row r="75" spans="5:6" ht="17.399999999999999">
      <c r="E75" s="64" t="s">
        <v>641</v>
      </c>
      <c r="F75" s="64" t="s">
        <v>642</v>
      </c>
    </row>
    <row r="76" spans="5:6" ht="17.399999999999999">
      <c r="E76" s="64" t="s">
        <v>643</v>
      </c>
      <c r="F76" s="64" t="s">
        <v>644</v>
      </c>
    </row>
    <row r="77" spans="5:6" ht="17.399999999999999">
      <c r="E77" s="64" t="s">
        <v>645</v>
      </c>
      <c r="F77" s="64" t="s">
        <v>646</v>
      </c>
    </row>
    <row r="78" spans="5:6" ht="17.399999999999999">
      <c r="E78" s="64" t="s">
        <v>647</v>
      </c>
      <c r="F78" s="64" t="s">
        <v>648</v>
      </c>
    </row>
    <row r="79" spans="5:6" ht="17.399999999999999">
      <c r="E79" s="64" t="s">
        <v>649</v>
      </c>
      <c r="F79" s="64" t="s">
        <v>650</v>
      </c>
    </row>
    <row r="80" spans="5:6" ht="17.399999999999999">
      <c r="E80" s="64" t="s">
        <v>651</v>
      </c>
      <c r="F80" s="64" t="s">
        <v>652</v>
      </c>
    </row>
    <row r="81" spans="5:6" ht="17.399999999999999">
      <c r="E81" s="64" t="s">
        <v>653</v>
      </c>
      <c r="F81" s="64" t="s">
        <v>654</v>
      </c>
    </row>
    <row r="82" spans="5:6" ht="17.399999999999999">
      <c r="E82" s="64" t="s">
        <v>655</v>
      </c>
      <c r="F82" s="64" t="s">
        <v>656</v>
      </c>
    </row>
    <row r="83" spans="5:6" ht="17.399999999999999">
      <c r="E83" s="64" t="s">
        <v>657</v>
      </c>
      <c r="F83" s="64" t="s">
        <v>658</v>
      </c>
    </row>
    <row r="84" spans="5:6" ht="17.399999999999999">
      <c r="E84" s="64" t="s">
        <v>659</v>
      </c>
      <c r="F84" s="64" t="s">
        <v>660</v>
      </c>
    </row>
    <row r="85" spans="5:6" ht="17.399999999999999">
      <c r="E85" s="64" t="s">
        <v>661</v>
      </c>
      <c r="F85" s="64" t="s">
        <v>662</v>
      </c>
    </row>
    <row r="86" spans="5:6" ht="17.399999999999999">
      <c r="E86" s="64" t="s">
        <v>663</v>
      </c>
      <c r="F86" s="64" t="s">
        <v>664</v>
      </c>
    </row>
    <row r="87" spans="5:6" ht="17.399999999999999">
      <c r="E87" s="64" t="s">
        <v>665</v>
      </c>
      <c r="F87" s="64" t="s">
        <v>666</v>
      </c>
    </row>
    <row r="88" spans="5:6" ht="17.399999999999999">
      <c r="E88" s="64" t="s">
        <v>667</v>
      </c>
      <c r="F88" s="64" t="s">
        <v>668</v>
      </c>
    </row>
    <row r="89" spans="5:6" ht="17.399999999999999">
      <c r="E89" s="64" t="s">
        <v>669</v>
      </c>
      <c r="F89" s="64" t="s">
        <v>670</v>
      </c>
    </row>
    <row r="90" spans="5:6" ht="17.399999999999999">
      <c r="E90" s="64" t="s">
        <v>671</v>
      </c>
      <c r="F90" s="64" t="s">
        <v>672</v>
      </c>
    </row>
  </sheetData>
  <mergeCells count="2">
    <mergeCell ref="A1:L1"/>
    <mergeCell ref="O1:Q1"/>
  </mergeCells>
  <hyperlinks>
    <hyperlink ref="P9" r:id="rId1" xr:uid="{00000000-0004-0000-0900-000000000000}"/>
  </hyperlinks>
  <pageMargins left="0.7" right="0.7" top="0.75" bottom="0.75" header="0.3" footer="0.3"/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900-00000A000000}">
          <x14:colorSeries rgb="FFB45F06"/>
          <x14:sparklines>
            <x14:sparkline>
              <xm:f>Sparkline!B14:K14</xm:f>
              <xm:sqref>L14</xm:sqref>
            </x14:sparkline>
          </x14:sparklines>
        </x14:sparklineGroup>
        <x14:sparklineGroup displayEmptyCellsAs="gap" xr2:uid="{00000000-0003-0000-0900-000009000000}">
          <x14:colorSeries rgb="FFB45F06"/>
          <x14:sparklines>
            <x14:sparkline>
              <xm:f>Sparkline!B13:K13</xm:f>
              <xm:sqref>L13</xm:sqref>
            </x14:sparkline>
          </x14:sparklines>
        </x14:sparklineGroup>
        <x14:sparklineGroup displayEmptyCellsAs="gap" xr2:uid="{00000000-0003-0000-0900-000008000000}">
          <x14:colorSeries rgb="FFB45F06"/>
          <x14:sparklines>
            <x14:sparkline>
              <xm:f>Sparkline!B12:K12</xm:f>
              <xm:sqref>L12</xm:sqref>
            </x14:sparkline>
          </x14:sparklines>
        </x14:sparklineGroup>
        <x14:sparklineGroup displayEmptyCellsAs="gap" xr2:uid="{00000000-0003-0000-0900-000007000000}">
          <x14:colorSeries rgb="FFB45F06"/>
          <x14:sparklines>
            <x14:sparkline>
              <xm:f>Sparkline!B11:K11</xm:f>
              <xm:sqref>L11</xm:sqref>
            </x14:sparkline>
          </x14:sparklines>
        </x14:sparklineGroup>
        <x14:sparklineGroup displayEmptyCellsAs="gap" xr2:uid="{00000000-0003-0000-0900-000006000000}">
          <x14:colorSeries rgb="FFB45F06"/>
          <x14:sparklines>
            <x14:sparkline>
              <xm:f>Sparkline!B10:K10</xm:f>
              <xm:sqref>L10</xm:sqref>
            </x14:sparkline>
          </x14:sparklines>
        </x14:sparklineGroup>
        <x14:sparklineGroup displayEmptyCellsAs="gap" xr2:uid="{00000000-0003-0000-0900-000005000000}">
          <x14:colorSeries rgb="FFB45F06"/>
          <x14:sparklines>
            <x14:sparkline>
              <xm:f>Sparkline!B9:K9</xm:f>
              <xm:sqref>L9</xm:sqref>
            </x14:sparkline>
          </x14:sparklines>
        </x14:sparklineGroup>
        <x14:sparklineGroup displayEmptyCellsAs="gap" xr2:uid="{00000000-0003-0000-0900-000004000000}">
          <x14:colorSeries rgb="FFB45F06"/>
          <x14:sparklines>
            <x14:sparkline>
              <xm:f>Sparkline!B8:K8</xm:f>
              <xm:sqref>L8</xm:sqref>
            </x14:sparkline>
          </x14:sparklines>
        </x14:sparklineGroup>
        <x14:sparklineGroup displayEmptyCellsAs="gap" xr2:uid="{00000000-0003-0000-0900-000003000000}">
          <x14:colorSeries rgb="FFB45F06"/>
          <x14:sparklines>
            <x14:sparkline>
              <xm:f>Sparkline!B7:K7</xm:f>
              <xm:sqref>L7</xm:sqref>
            </x14:sparkline>
          </x14:sparklines>
        </x14:sparklineGroup>
        <x14:sparklineGroup displayEmptyCellsAs="gap" xr2:uid="{00000000-0003-0000-0900-000002000000}">
          <x14:colorSeries rgb="FFB45F06"/>
          <x14:sparklines>
            <x14:sparkline>
              <xm:f>Sparkline!B6:K6</xm:f>
              <xm:sqref>L6</xm:sqref>
            </x14:sparkline>
          </x14:sparklines>
        </x14:sparklineGroup>
        <x14:sparklineGroup displayEmptyCellsAs="gap" xr2:uid="{00000000-0003-0000-0900-000001000000}">
          <x14:colorSeries rgb="FFB45F06"/>
          <x14:sparklines>
            <x14:sparkline>
              <xm:f>Sparkline!B5:K5</xm:f>
              <xm:sqref>L5</xm:sqref>
            </x14:sparkline>
          </x14:sparklines>
        </x14:sparklineGroup>
        <x14:sparklineGroup displayEmptyCellsAs="gap" xr2:uid="{00000000-0003-0000-0900-000000000000}">
          <x14:colorSeries rgb="FFB45F06"/>
          <x14:sparklines>
            <x14:sparkline>
              <xm:f>Sparkline!B4:K4</xm:f>
              <xm:sqref>L4</xm:sqref>
            </x14:sparkline>
          </x14:sparklines>
        </x14:sparklineGroup>
      </x14:sparklineGroup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00"/>
  <sheetViews>
    <sheetView showGridLines="0" workbookViewId="0"/>
  </sheetViews>
  <sheetFormatPr defaultColWidth="12.6640625" defaultRowHeight="15.75" customHeight="1"/>
  <cols>
    <col min="1" max="1" width="19.21875" customWidth="1"/>
    <col min="2" max="2" width="17.88671875" customWidth="1"/>
    <col min="3" max="3" width="14.109375" customWidth="1"/>
    <col min="4" max="4" width="9.33203125" customWidth="1"/>
    <col min="5" max="5" width="14.33203125" customWidth="1"/>
    <col min="6" max="6" width="40" customWidth="1"/>
    <col min="7" max="7" width="19.88671875" customWidth="1"/>
    <col min="8" max="8" width="19.77734375" customWidth="1"/>
    <col min="9" max="9" width="52.77734375" customWidth="1"/>
  </cols>
  <sheetData>
    <row r="1" spans="1:9" ht="10.5" customHeight="1">
      <c r="F1" s="51"/>
    </row>
    <row r="2" spans="1:9" ht="10.5" customHeight="1">
      <c r="F2" s="51"/>
    </row>
    <row r="3" spans="1:9" ht="10.5" customHeight="1">
      <c r="F3" s="51"/>
    </row>
    <row r="4" spans="1:9" ht="18.75" customHeight="1">
      <c r="A4" s="52" t="s">
        <v>519</v>
      </c>
      <c r="B4" s="53" t="s">
        <v>521</v>
      </c>
      <c r="C4" s="53" t="s">
        <v>522</v>
      </c>
      <c r="D4" s="53" t="s">
        <v>523</v>
      </c>
      <c r="E4" s="53" t="s">
        <v>524</v>
      </c>
      <c r="F4" s="54" t="s">
        <v>525</v>
      </c>
      <c r="G4" s="54" t="s">
        <v>527</v>
      </c>
      <c r="H4" s="54" t="s">
        <v>529</v>
      </c>
      <c r="I4" s="54" t="s">
        <v>530</v>
      </c>
    </row>
    <row r="5" spans="1:9" ht="19.5" customHeight="1">
      <c r="A5" s="55" t="s">
        <v>531</v>
      </c>
      <c r="B5" s="56">
        <v>38261</v>
      </c>
      <c r="C5" s="57"/>
      <c r="D5" s="57"/>
      <c r="E5" s="58"/>
      <c r="F5" s="59"/>
      <c r="G5" s="59"/>
      <c r="H5" s="57"/>
      <c r="I5" s="58"/>
    </row>
    <row r="6" spans="1:9" ht="19.5" customHeight="1">
      <c r="A6" s="55" t="s">
        <v>101</v>
      </c>
      <c r="B6" s="56">
        <v>38565</v>
      </c>
      <c r="C6" s="57"/>
      <c r="D6" s="57"/>
      <c r="E6" s="58"/>
      <c r="F6" s="59"/>
      <c r="G6" s="59"/>
      <c r="H6" s="57"/>
      <c r="I6" s="58"/>
    </row>
    <row r="7" spans="1:9" ht="19.5" customHeight="1">
      <c r="A7" s="55" t="s">
        <v>39</v>
      </c>
      <c r="B7" s="60">
        <v>38089</v>
      </c>
      <c r="C7" s="57"/>
      <c r="D7" s="57"/>
      <c r="E7" s="58"/>
      <c r="F7" s="59"/>
      <c r="G7" s="59"/>
      <c r="H7" s="57"/>
      <c r="I7" s="58"/>
    </row>
    <row r="8" spans="1:9" ht="19.5" customHeight="1">
      <c r="A8" s="55" t="s">
        <v>56</v>
      </c>
      <c r="B8" s="56">
        <v>38049</v>
      </c>
      <c r="C8" s="57"/>
      <c r="D8" s="57"/>
      <c r="E8" s="58"/>
      <c r="F8" s="59"/>
      <c r="G8" s="59"/>
      <c r="H8" s="57"/>
      <c r="I8" s="58"/>
    </row>
    <row r="9" spans="1:9" ht="19.5" customHeight="1">
      <c r="A9" s="55" t="s">
        <v>69</v>
      </c>
      <c r="B9" s="56">
        <v>35805</v>
      </c>
      <c r="C9" s="57"/>
      <c r="D9" s="57"/>
      <c r="E9" s="58"/>
      <c r="F9" s="59"/>
      <c r="G9" s="59"/>
      <c r="H9" s="57"/>
      <c r="I9" s="58"/>
    </row>
    <row r="10" spans="1:9" ht="19.5" customHeight="1">
      <c r="A10" s="55" t="s">
        <v>82</v>
      </c>
      <c r="B10" s="56">
        <v>38229</v>
      </c>
      <c r="C10" s="57"/>
      <c r="D10" s="57"/>
      <c r="E10" s="58"/>
      <c r="F10" s="59"/>
      <c r="G10" s="59"/>
      <c r="H10" s="57"/>
      <c r="I10" s="58"/>
    </row>
    <row r="11" spans="1:9" ht="19.5" customHeight="1">
      <c r="A11" s="55" t="s">
        <v>86</v>
      </c>
      <c r="B11" s="56">
        <v>38108</v>
      </c>
      <c r="C11" s="57"/>
      <c r="D11" s="57"/>
      <c r="E11" s="58"/>
      <c r="F11" s="59"/>
      <c r="G11" s="59"/>
      <c r="H11" s="57"/>
      <c r="I11" s="58"/>
    </row>
    <row r="12" spans="1:9" ht="19.5" customHeight="1">
      <c r="A12" s="55" t="s">
        <v>89</v>
      </c>
      <c r="B12" s="56">
        <v>38159</v>
      </c>
      <c r="C12" s="57"/>
      <c r="D12" s="57"/>
      <c r="E12" s="58"/>
      <c r="F12" s="59"/>
      <c r="G12" s="59"/>
      <c r="H12" s="57"/>
      <c r="I12" s="58"/>
    </row>
    <row r="13" spans="1:9" ht="19.5" customHeight="1">
      <c r="A13" s="55" t="s">
        <v>91</v>
      </c>
      <c r="B13" s="56">
        <v>38299</v>
      </c>
      <c r="C13" s="57"/>
      <c r="D13" s="57"/>
      <c r="E13" s="58"/>
      <c r="F13" s="59"/>
      <c r="G13" s="59"/>
      <c r="H13" s="57"/>
      <c r="I13" s="58"/>
    </row>
    <row r="14" spans="1:9" ht="19.5" customHeight="1">
      <c r="A14" s="55" t="s">
        <v>93</v>
      </c>
      <c r="B14" s="56">
        <v>37739</v>
      </c>
      <c r="C14" s="57"/>
      <c r="D14" s="57"/>
      <c r="E14" s="58"/>
      <c r="F14" s="59"/>
      <c r="G14" s="59"/>
      <c r="H14" s="57"/>
      <c r="I14" s="58"/>
    </row>
    <row r="15" spans="1:9" ht="19.5" customHeight="1">
      <c r="A15" s="55" t="s">
        <v>95</v>
      </c>
      <c r="B15" s="56">
        <v>38439</v>
      </c>
      <c r="C15" s="57"/>
      <c r="D15" s="57"/>
      <c r="E15" s="58"/>
      <c r="F15" s="59"/>
      <c r="G15" s="59"/>
      <c r="H15" s="57"/>
      <c r="I15" s="58"/>
    </row>
    <row r="16" spans="1:9" ht="19.5" customHeight="1">
      <c r="A16" s="55" t="s">
        <v>97</v>
      </c>
      <c r="B16" s="56">
        <v>36892</v>
      </c>
      <c r="C16" s="57"/>
      <c r="D16" s="57"/>
      <c r="E16" s="58"/>
      <c r="F16" s="59"/>
      <c r="G16" s="59"/>
      <c r="H16" s="57"/>
      <c r="I16" s="58"/>
    </row>
    <row r="17" spans="1:9" ht="19.5" customHeight="1">
      <c r="A17" s="55" t="s">
        <v>99</v>
      </c>
      <c r="B17" s="56">
        <v>36413</v>
      </c>
      <c r="C17" s="57"/>
      <c r="D17" s="57"/>
      <c r="E17" s="58"/>
      <c r="F17" s="59"/>
      <c r="G17" s="59"/>
      <c r="H17" s="57"/>
      <c r="I17" s="58"/>
    </row>
    <row r="18" spans="1:9" ht="19.5" customHeight="1">
      <c r="A18" s="55" t="s">
        <v>101</v>
      </c>
      <c r="B18" s="60">
        <v>38412</v>
      </c>
      <c r="C18" s="57"/>
      <c r="D18" s="57"/>
      <c r="E18" s="58"/>
      <c r="F18" s="59"/>
      <c r="G18" s="59"/>
      <c r="H18" s="57"/>
      <c r="I18" s="58"/>
    </row>
    <row r="19" spans="1:9" ht="19.5" customHeight="1">
      <c r="A19" s="55" t="s">
        <v>103</v>
      </c>
      <c r="B19" s="56">
        <v>37956</v>
      </c>
      <c r="C19" s="57"/>
      <c r="D19" s="57"/>
      <c r="E19" s="58"/>
      <c r="F19" s="59"/>
      <c r="G19" s="59"/>
      <c r="H19" s="57"/>
      <c r="I19" s="58"/>
    </row>
    <row r="20" spans="1:9" ht="19.5" customHeight="1">
      <c r="A20" s="55" t="s">
        <v>105</v>
      </c>
      <c r="B20" s="56">
        <v>38019</v>
      </c>
      <c r="C20" s="57"/>
      <c r="D20" s="57"/>
      <c r="E20" s="58"/>
      <c r="F20" s="59"/>
      <c r="G20" s="59"/>
      <c r="H20" s="57"/>
      <c r="I20" s="58"/>
    </row>
    <row r="21" spans="1:9" ht="19.5" customHeight="1">
      <c r="A21" s="55" t="s">
        <v>107</v>
      </c>
      <c r="B21" s="60">
        <v>32676</v>
      </c>
      <c r="C21" s="57"/>
      <c r="D21" s="57"/>
      <c r="E21" s="58"/>
      <c r="F21" s="59"/>
      <c r="G21" s="59"/>
      <c r="H21" s="57"/>
      <c r="I21" s="58"/>
    </row>
    <row r="22" spans="1:9" ht="19.5" customHeight="1">
      <c r="A22" s="55" t="s">
        <v>109</v>
      </c>
      <c r="B22" s="56">
        <v>36109</v>
      </c>
      <c r="C22" s="57"/>
      <c r="D22" s="57"/>
      <c r="E22" s="58"/>
      <c r="F22" s="59"/>
      <c r="G22" s="59"/>
      <c r="H22" s="57"/>
      <c r="I22" s="58"/>
    </row>
    <row r="23" spans="1:9" ht="19.5" customHeight="1">
      <c r="A23" s="55" t="s">
        <v>111</v>
      </c>
      <c r="B23" s="56">
        <v>36739</v>
      </c>
      <c r="C23" s="57"/>
      <c r="D23" s="57"/>
      <c r="E23" s="58"/>
      <c r="F23" s="59"/>
      <c r="G23" s="59"/>
      <c r="H23" s="57"/>
      <c r="I23" s="58"/>
    </row>
    <row r="24" spans="1:9" ht="19.5" customHeight="1">
      <c r="F24" s="51"/>
    </row>
    <row r="25" spans="1:9" ht="10.5" customHeight="1">
      <c r="F25" s="51"/>
    </row>
    <row r="26" spans="1:9" ht="10.5" customHeight="1">
      <c r="F26" s="51"/>
    </row>
    <row r="27" spans="1:9" ht="10.5" customHeight="1">
      <c r="F27" s="51"/>
    </row>
    <row r="28" spans="1:9" ht="10.5" customHeight="1">
      <c r="F28" s="51"/>
    </row>
    <row r="29" spans="1:9" ht="10.5" customHeight="1">
      <c r="F29" s="51"/>
    </row>
    <row r="30" spans="1:9" ht="10.5" customHeight="1">
      <c r="F30" s="51"/>
    </row>
    <row r="31" spans="1:9" ht="10.5" customHeight="1">
      <c r="F31" s="51"/>
    </row>
    <row r="32" spans="1:9" ht="10.5" customHeight="1">
      <c r="F32" s="51"/>
    </row>
    <row r="33" spans="6:6" ht="10.5" customHeight="1">
      <c r="F33" s="51"/>
    </row>
    <row r="34" spans="6:6" ht="10.5" customHeight="1">
      <c r="F34" s="51"/>
    </row>
    <row r="35" spans="6:6" ht="10.5" customHeight="1">
      <c r="F35" s="51"/>
    </row>
    <row r="36" spans="6:6" ht="10.5" customHeight="1">
      <c r="F36" s="51"/>
    </row>
    <row r="37" spans="6:6" ht="10.5" customHeight="1">
      <c r="F37" s="51"/>
    </row>
    <row r="38" spans="6:6" ht="10.5" customHeight="1">
      <c r="F38" s="51"/>
    </row>
    <row r="39" spans="6:6" ht="10.5" customHeight="1">
      <c r="F39" s="51"/>
    </row>
    <row r="40" spans="6:6" ht="10.5" customHeight="1">
      <c r="F40" s="51"/>
    </row>
    <row r="41" spans="6:6" ht="10.5" customHeight="1">
      <c r="F41" s="51"/>
    </row>
    <row r="42" spans="6:6" ht="10.5" customHeight="1">
      <c r="F42" s="51"/>
    </row>
    <row r="43" spans="6:6" ht="10.5" customHeight="1">
      <c r="F43" s="51"/>
    </row>
    <row r="44" spans="6:6" ht="10.5" customHeight="1">
      <c r="F44" s="51"/>
    </row>
    <row r="45" spans="6:6" ht="10.5" customHeight="1">
      <c r="F45" s="51"/>
    </row>
    <row r="46" spans="6:6" ht="10.5" customHeight="1">
      <c r="F46" s="51"/>
    </row>
    <row r="47" spans="6:6" ht="10.5" customHeight="1">
      <c r="F47" s="51"/>
    </row>
    <row r="48" spans="6:6" ht="10.5" customHeight="1">
      <c r="F48" s="51"/>
    </row>
    <row r="49" spans="6:6" ht="10.5" customHeight="1">
      <c r="F49" s="51"/>
    </row>
    <row r="50" spans="6:6" ht="10.5" customHeight="1">
      <c r="F50" s="51"/>
    </row>
    <row r="51" spans="6:6" ht="10.5" customHeight="1">
      <c r="F51" s="51"/>
    </row>
    <row r="52" spans="6:6" ht="10.5" customHeight="1">
      <c r="F52" s="51"/>
    </row>
    <row r="53" spans="6:6" ht="10.5" customHeight="1">
      <c r="F53" s="51"/>
    </row>
    <row r="54" spans="6:6" ht="10.5" customHeight="1">
      <c r="F54" s="51"/>
    </row>
    <row r="55" spans="6:6" ht="10.5" customHeight="1">
      <c r="F55" s="51"/>
    </row>
    <row r="56" spans="6:6" ht="10.5" customHeight="1">
      <c r="F56" s="51"/>
    </row>
    <row r="57" spans="6:6" ht="10.5" customHeight="1">
      <c r="F57" s="51"/>
    </row>
    <row r="58" spans="6:6" ht="10.5" customHeight="1">
      <c r="F58" s="51"/>
    </row>
    <row r="59" spans="6:6" ht="10.5" customHeight="1">
      <c r="F59" s="51"/>
    </row>
    <row r="60" spans="6:6" ht="10.5" customHeight="1">
      <c r="F60" s="51"/>
    </row>
    <row r="61" spans="6:6" ht="10.5" customHeight="1">
      <c r="F61" s="51"/>
    </row>
    <row r="62" spans="6:6" ht="10.5" customHeight="1">
      <c r="F62" s="51"/>
    </row>
    <row r="63" spans="6:6" ht="10.5" customHeight="1">
      <c r="F63" s="51"/>
    </row>
    <row r="64" spans="6:6" ht="10.5" customHeight="1">
      <c r="F64" s="51"/>
    </row>
    <row r="65" spans="6:6" ht="10.5" customHeight="1">
      <c r="F65" s="51"/>
    </row>
    <row r="66" spans="6:6" ht="10.5" customHeight="1">
      <c r="F66" s="51"/>
    </row>
    <row r="67" spans="6:6" ht="10.5" customHeight="1">
      <c r="F67" s="51"/>
    </row>
    <row r="68" spans="6:6" ht="10.5" customHeight="1">
      <c r="F68" s="51"/>
    </row>
    <row r="69" spans="6:6" ht="10.5" customHeight="1">
      <c r="F69" s="51"/>
    </row>
    <row r="70" spans="6:6" ht="10.5" customHeight="1">
      <c r="F70" s="51"/>
    </row>
    <row r="71" spans="6:6" ht="10.5" customHeight="1">
      <c r="F71" s="51"/>
    </row>
    <row r="72" spans="6:6" ht="10.5" customHeight="1">
      <c r="F72" s="51"/>
    </row>
    <row r="73" spans="6:6" ht="10.5" customHeight="1">
      <c r="F73" s="51"/>
    </row>
    <row r="74" spans="6:6" ht="10.5" customHeight="1">
      <c r="F74" s="51"/>
    </row>
    <row r="75" spans="6:6" ht="10.5" customHeight="1">
      <c r="F75" s="51"/>
    </row>
    <row r="76" spans="6:6" ht="10.5" customHeight="1">
      <c r="F76" s="51"/>
    </row>
    <row r="77" spans="6:6" ht="10.5" customHeight="1">
      <c r="F77" s="51"/>
    </row>
    <row r="78" spans="6:6" ht="10.5" customHeight="1">
      <c r="F78" s="51"/>
    </row>
    <row r="79" spans="6:6" ht="10.5" customHeight="1">
      <c r="F79" s="51"/>
    </row>
    <row r="80" spans="6:6" ht="10.5" customHeight="1">
      <c r="F80" s="51"/>
    </row>
    <row r="81" spans="6:6" ht="10.5" customHeight="1">
      <c r="F81" s="51"/>
    </row>
    <row r="82" spans="6:6" ht="10.5" customHeight="1">
      <c r="F82" s="51"/>
    </row>
    <row r="83" spans="6:6" ht="10.5" customHeight="1">
      <c r="F83" s="51"/>
    </row>
    <row r="84" spans="6:6" ht="10.5" customHeight="1">
      <c r="F84" s="51"/>
    </row>
    <row r="85" spans="6:6" ht="10.5" customHeight="1">
      <c r="F85" s="51"/>
    </row>
    <row r="86" spans="6:6" ht="10.5" customHeight="1">
      <c r="F86" s="51"/>
    </row>
    <row r="87" spans="6:6" ht="10.5" customHeight="1">
      <c r="F87" s="51"/>
    </row>
    <row r="88" spans="6:6" ht="10.5" customHeight="1">
      <c r="F88" s="51"/>
    </row>
    <row r="89" spans="6:6" ht="10.5" customHeight="1">
      <c r="F89" s="51"/>
    </row>
    <row r="90" spans="6:6" ht="10.5" customHeight="1">
      <c r="F90" s="51"/>
    </row>
    <row r="91" spans="6:6" ht="10.5" customHeight="1">
      <c r="F91" s="51"/>
    </row>
    <row r="92" spans="6:6" ht="10.5" customHeight="1">
      <c r="F92" s="51"/>
    </row>
    <row r="93" spans="6:6" ht="10.5" customHeight="1">
      <c r="F93" s="51"/>
    </row>
    <row r="94" spans="6:6" ht="10.5" customHeight="1">
      <c r="F94" s="51"/>
    </row>
    <row r="95" spans="6:6" ht="10.5" customHeight="1">
      <c r="F95" s="51"/>
    </row>
    <row r="96" spans="6:6" ht="10.5" customHeight="1">
      <c r="F96" s="51"/>
    </row>
    <row r="97" spans="6:6" ht="10.5" customHeight="1">
      <c r="F97" s="51"/>
    </row>
    <row r="98" spans="6:6" ht="10.5" customHeight="1">
      <c r="F98" s="51"/>
    </row>
    <row r="99" spans="6:6" ht="10.5" customHeight="1">
      <c r="F99" s="51"/>
    </row>
    <row r="100" spans="6:6" ht="10.5" customHeight="1">
      <c r="F100" s="51"/>
    </row>
    <row r="101" spans="6:6" ht="10.5" customHeight="1">
      <c r="F101" s="51"/>
    </row>
    <row r="102" spans="6:6" ht="10.5" customHeight="1">
      <c r="F102" s="51"/>
    </row>
    <row r="103" spans="6:6" ht="10.5" customHeight="1">
      <c r="F103" s="51"/>
    </row>
    <row r="104" spans="6:6" ht="10.5" customHeight="1">
      <c r="F104" s="51"/>
    </row>
    <row r="105" spans="6:6" ht="10.5" customHeight="1">
      <c r="F105" s="51"/>
    </row>
    <row r="106" spans="6:6" ht="10.5" customHeight="1">
      <c r="F106" s="51"/>
    </row>
    <row r="107" spans="6:6" ht="10.5" customHeight="1">
      <c r="F107" s="51"/>
    </row>
    <row r="108" spans="6:6" ht="10.5" customHeight="1">
      <c r="F108" s="51"/>
    </row>
    <row r="109" spans="6:6" ht="10.5" customHeight="1">
      <c r="F109" s="51"/>
    </row>
    <row r="110" spans="6:6" ht="10.5" customHeight="1">
      <c r="F110" s="51"/>
    </row>
    <row r="111" spans="6:6" ht="10.5" customHeight="1">
      <c r="F111" s="51"/>
    </row>
    <row r="112" spans="6:6" ht="10.5" customHeight="1">
      <c r="F112" s="51"/>
    </row>
    <row r="113" spans="6:6" ht="10.5" customHeight="1">
      <c r="F113" s="51"/>
    </row>
    <row r="114" spans="6:6" ht="10.5" customHeight="1">
      <c r="F114" s="51"/>
    </row>
    <row r="115" spans="6:6" ht="10.5" customHeight="1">
      <c r="F115" s="51"/>
    </row>
    <row r="116" spans="6:6" ht="10.5" customHeight="1">
      <c r="F116" s="51"/>
    </row>
    <row r="117" spans="6:6" ht="10.5" customHeight="1">
      <c r="F117" s="51"/>
    </row>
    <row r="118" spans="6:6" ht="10.5" customHeight="1">
      <c r="F118" s="51"/>
    </row>
    <row r="119" spans="6:6" ht="10.5" customHeight="1">
      <c r="F119" s="51"/>
    </row>
    <row r="120" spans="6:6" ht="10.5" customHeight="1">
      <c r="F120" s="51"/>
    </row>
    <row r="121" spans="6:6" ht="10.5" customHeight="1">
      <c r="F121" s="51"/>
    </row>
    <row r="122" spans="6:6" ht="10.5" customHeight="1">
      <c r="F122" s="51"/>
    </row>
    <row r="123" spans="6:6" ht="10.5" customHeight="1">
      <c r="F123" s="51"/>
    </row>
    <row r="124" spans="6:6" ht="10.5" customHeight="1">
      <c r="F124" s="51"/>
    </row>
    <row r="125" spans="6:6" ht="10.5" customHeight="1">
      <c r="F125" s="51"/>
    </row>
    <row r="126" spans="6:6" ht="10.5" customHeight="1">
      <c r="F126" s="51"/>
    </row>
    <row r="127" spans="6:6" ht="10.5" customHeight="1">
      <c r="F127" s="51"/>
    </row>
    <row r="128" spans="6:6" ht="10.5" customHeight="1">
      <c r="F128" s="51"/>
    </row>
    <row r="129" spans="6:6" ht="10.5" customHeight="1">
      <c r="F129" s="51"/>
    </row>
    <row r="130" spans="6:6" ht="10.5" customHeight="1">
      <c r="F130" s="51"/>
    </row>
    <row r="131" spans="6:6" ht="10.5" customHeight="1">
      <c r="F131" s="51"/>
    </row>
    <row r="132" spans="6:6" ht="10.5" customHeight="1">
      <c r="F132" s="51"/>
    </row>
    <row r="133" spans="6:6" ht="10.5" customHeight="1">
      <c r="F133" s="51"/>
    </row>
    <row r="134" spans="6:6" ht="10.5" customHeight="1">
      <c r="F134" s="51"/>
    </row>
    <row r="135" spans="6:6" ht="10.5" customHeight="1">
      <c r="F135" s="51"/>
    </row>
    <row r="136" spans="6:6" ht="10.5" customHeight="1">
      <c r="F136" s="51"/>
    </row>
    <row r="137" spans="6:6" ht="10.5" customHeight="1">
      <c r="F137" s="51"/>
    </row>
    <row r="138" spans="6:6" ht="10.5" customHeight="1">
      <c r="F138" s="51"/>
    </row>
    <row r="139" spans="6:6" ht="10.5" customHeight="1">
      <c r="F139" s="51"/>
    </row>
    <row r="140" spans="6:6" ht="10.5" customHeight="1">
      <c r="F140" s="51"/>
    </row>
    <row r="141" spans="6:6" ht="10.5" customHeight="1">
      <c r="F141" s="51"/>
    </row>
    <row r="142" spans="6:6" ht="10.5" customHeight="1">
      <c r="F142" s="51"/>
    </row>
    <row r="143" spans="6:6" ht="10.5" customHeight="1">
      <c r="F143" s="51"/>
    </row>
    <row r="144" spans="6:6" ht="10.5" customHeight="1">
      <c r="F144" s="51"/>
    </row>
    <row r="145" spans="6:6" ht="10.5" customHeight="1">
      <c r="F145" s="51"/>
    </row>
    <row r="146" spans="6:6" ht="10.5" customHeight="1">
      <c r="F146" s="51"/>
    </row>
    <row r="147" spans="6:6" ht="10.5" customHeight="1">
      <c r="F147" s="51"/>
    </row>
    <row r="148" spans="6:6" ht="10.5" customHeight="1">
      <c r="F148" s="51"/>
    </row>
    <row r="149" spans="6:6" ht="10.5" customHeight="1">
      <c r="F149" s="51"/>
    </row>
    <row r="150" spans="6:6" ht="10.5" customHeight="1">
      <c r="F150" s="51"/>
    </row>
    <row r="151" spans="6:6" ht="10.5" customHeight="1">
      <c r="F151" s="51"/>
    </row>
    <row r="152" spans="6:6" ht="10.5" customHeight="1">
      <c r="F152" s="51"/>
    </row>
    <row r="153" spans="6:6" ht="10.5" customHeight="1">
      <c r="F153" s="51"/>
    </row>
    <row r="154" spans="6:6" ht="10.5" customHeight="1">
      <c r="F154" s="51"/>
    </row>
    <row r="155" spans="6:6" ht="10.5" customHeight="1">
      <c r="F155" s="51"/>
    </row>
    <row r="156" spans="6:6" ht="10.5" customHeight="1">
      <c r="F156" s="51"/>
    </row>
    <row r="157" spans="6:6" ht="10.5" customHeight="1">
      <c r="F157" s="51"/>
    </row>
    <row r="158" spans="6:6" ht="10.5" customHeight="1">
      <c r="F158" s="51"/>
    </row>
    <row r="159" spans="6:6" ht="10.5" customHeight="1">
      <c r="F159" s="51"/>
    </row>
    <row r="160" spans="6:6" ht="10.5" customHeight="1">
      <c r="F160" s="51"/>
    </row>
    <row r="161" spans="6:6" ht="10.5" customHeight="1">
      <c r="F161" s="51"/>
    </row>
    <row r="162" spans="6:6" ht="10.5" customHeight="1">
      <c r="F162" s="51"/>
    </row>
    <row r="163" spans="6:6" ht="10.5" customHeight="1">
      <c r="F163" s="51"/>
    </row>
    <row r="164" spans="6:6" ht="10.5" customHeight="1">
      <c r="F164" s="51"/>
    </row>
    <row r="165" spans="6:6" ht="10.5" customHeight="1">
      <c r="F165" s="51"/>
    </row>
    <row r="166" spans="6:6" ht="10.5" customHeight="1">
      <c r="F166" s="51"/>
    </row>
    <row r="167" spans="6:6" ht="10.5" customHeight="1">
      <c r="F167" s="51"/>
    </row>
    <row r="168" spans="6:6" ht="10.5" customHeight="1">
      <c r="F168" s="51"/>
    </row>
    <row r="169" spans="6:6" ht="10.5" customHeight="1">
      <c r="F169" s="51"/>
    </row>
    <row r="170" spans="6:6" ht="10.5" customHeight="1">
      <c r="F170" s="51"/>
    </row>
    <row r="171" spans="6:6" ht="10.5" customHeight="1">
      <c r="F171" s="51"/>
    </row>
    <row r="172" spans="6:6" ht="10.5" customHeight="1">
      <c r="F172" s="51"/>
    </row>
    <row r="173" spans="6:6" ht="10.5" customHeight="1">
      <c r="F173" s="51"/>
    </row>
    <row r="174" spans="6:6" ht="10.5" customHeight="1">
      <c r="F174" s="51"/>
    </row>
    <row r="175" spans="6:6" ht="10.5" customHeight="1">
      <c r="F175" s="51"/>
    </row>
    <row r="176" spans="6:6" ht="10.5" customHeight="1">
      <c r="F176" s="51"/>
    </row>
    <row r="177" spans="6:6" ht="10.5" customHeight="1">
      <c r="F177" s="51"/>
    </row>
    <row r="178" spans="6:6" ht="10.5" customHeight="1">
      <c r="F178" s="51"/>
    </row>
    <row r="179" spans="6:6" ht="10.5" customHeight="1">
      <c r="F179" s="51"/>
    </row>
    <row r="180" spans="6:6" ht="10.5" customHeight="1">
      <c r="F180" s="51"/>
    </row>
    <row r="181" spans="6:6" ht="10.5" customHeight="1">
      <c r="F181" s="51"/>
    </row>
    <row r="182" spans="6:6" ht="10.5" customHeight="1">
      <c r="F182" s="51"/>
    </row>
    <row r="183" spans="6:6" ht="10.5" customHeight="1">
      <c r="F183" s="51"/>
    </row>
    <row r="184" spans="6:6" ht="10.5" customHeight="1">
      <c r="F184" s="51"/>
    </row>
    <row r="185" spans="6:6" ht="10.5" customHeight="1">
      <c r="F185" s="51"/>
    </row>
    <row r="186" spans="6:6" ht="10.5" customHeight="1">
      <c r="F186" s="51"/>
    </row>
    <row r="187" spans="6:6" ht="10.5" customHeight="1">
      <c r="F187" s="51"/>
    </row>
    <row r="188" spans="6:6" ht="10.5" customHeight="1">
      <c r="F188" s="51"/>
    </row>
    <row r="189" spans="6:6" ht="10.5" customHeight="1">
      <c r="F189" s="51"/>
    </row>
    <row r="190" spans="6:6" ht="10.5" customHeight="1">
      <c r="F190" s="51"/>
    </row>
    <row r="191" spans="6:6" ht="10.5" customHeight="1">
      <c r="F191" s="51"/>
    </row>
    <row r="192" spans="6:6" ht="10.5" customHeight="1">
      <c r="F192" s="51"/>
    </row>
    <row r="193" spans="6:6" ht="10.5" customHeight="1">
      <c r="F193" s="51"/>
    </row>
    <row r="194" spans="6:6" ht="10.5" customHeight="1">
      <c r="F194" s="51"/>
    </row>
    <row r="195" spans="6:6" ht="10.5" customHeight="1">
      <c r="F195" s="51"/>
    </row>
    <row r="196" spans="6:6" ht="10.5" customHeight="1">
      <c r="F196" s="51"/>
    </row>
    <row r="197" spans="6:6" ht="10.5" customHeight="1">
      <c r="F197" s="51"/>
    </row>
    <row r="198" spans="6:6" ht="10.5" customHeight="1">
      <c r="F198" s="51"/>
    </row>
    <row r="199" spans="6:6" ht="10.5" customHeight="1">
      <c r="F199" s="51"/>
    </row>
    <row r="200" spans="6:6" ht="10.5" customHeight="1">
      <c r="F200" s="51"/>
    </row>
    <row r="201" spans="6:6" ht="10.5" customHeight="1">
      <c r="F201" s="51"/>
    </row>
    <row r="202" spans="6:6" ht="10.5" customHeight="1">
      <c r="F202" s="51"/>
    </row>
    <row r="203" spans="6:6" ht="10.5" customHeight="1">
      <c r="F203" s="51"/>
    </row>
    <row r="204" spans="6:6" ht="10.5" customHeight="1">
      <c r="F204" s="51"/>
    </row>
    <row r="205" spans="6:6" ht="10.5" customHeight="1">
      <c r="F205" s="51"/>
    </row>
    <row r="206" spans="6:6" ht="10.5" customHeight="1">
      <c r="F206" s="51"/>
    </row>
    <row r="207" spans="6:6" ht="10.5" customHeight="1">
      <c r="F207" s="51"/>
    </row>
    <row r="208" spans="6:6" ht="10.5" customHeight="1">
      <c r="F208" s="51"/>
    </row>
    <row r="209" spans="6:6" ht="10.5" customHeight="1">
      <c r="F209" s="51"/>
    </row>
    <row r="210" spans="6:6" ht="10.5" customHeight="1">
      <c r="F210" s="51"/>
    </row>
    <row r="211" spans="6:6" ht="10.5" customHeight="1">
      <c r="F211" s="51"/>
    </row>
    <row r="212" spans="6:6" ht="10.5" customHeight="1">
      <c r="F212" s="51"/>
    </row>
    <row r="213" spans="6:6" ht="10.5" customHeight="1">
      <c r="F213" s="51"/>
    </row>
    <row r="214" spans="6:6" ht="10.5" customHeight="1">
      <c r="F214" s="51"/>
    </row>
    <row r="215" spans="6:6" ht="10.5" customHeight="1">
      <c r="F215" s="51"/>
    </row>
    <row r="216" spans="6:6" ht="10.5" customHeight="1">
      <c r="F216" s="51"/>
    </row>
    <row r="217" spans="6:6" ht="10.5" customHeight="1">
      <c r="F217" s="51"/>
    </row>
    <row r="218" spans="6:6" ht="10.5" customHeight="1">
      <c r="F218" s="51"/>
    </row>
    <row r="219" spans="6:6" ht="10.5" customHeight="1">
      <c r="F219" s="51"/>
    </row>
    <row r="220" spans="6:6" ht="10.5" customHeight="1">
      <c r="F220" s="51"/>
    </row>
    <row r="221" spans="6:6" ht="10.5" customHeight="1">
      <c r="F221" s="51"/>
    </row>
    <row r="222" spans="6:6" ht="10.5" customHeight="1">
      <c r="F222" s="51"/>
    </row>
    <row r="223" spans="6:6" ht="10.5" customHeight="1">
      <c r="F223" s="51"/>
    </row>
    <row r="224" spans="6:6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</sheetData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C26"/>
  <sheetViews>
    <sheetView workbookViewId="0"/>
  </sheetViews>
  <sheetFormatPr defaultColWidth="12.6640625" defaultRowHeight="15.75" customHeight="1"/>
  <cols>
    <col min="1" max="1" width="18.109375" customWidth="1"/>
    <col min="3" max="3" width="23.44140625" customWidth="1"/>
  </cols>
  <sheetData>
    <row r="1" spans="1:3">
      <c r="A1" s="38" t="s">
        <v>673</v>
      </c>
      <c r="B1" s="38" t="s">
        <v>674</v>
      </c>
      <c r="C1" s="38" t="s">
        <v>675</v>
      </c>
    </row>
    <row r="2" spans="1:3">
      <c r="A2" s="39" t="s">
        <v>676</v>
      </c>
      <c r="B2" s="39" t="s">
        <v>677</v>
      </c>
    </row>
    <row r="3" spans="1:3">
      <c r="A3" s="39" t="s">
        <v>678</v>
      </c>
      <c r="B3" s="39" t="s">
        <v>679</v>
      </c>
    </row>
    <row r="4" spans="1:3">
      <c r="A4" s="39" t="s">
        <v>680</v>
      </c>
      <c r="B4" s="39" t="s">
        <v>681</v>
      </c>
    </row>
    <row r="5" spans="1:3">
      <c r="A5" s="39" t="s">
        <v>682</v>
      </c>
      <c r="B5" s="39" t="s">
        <v>683</v>
      </c>
    </row>
    <row r="6" spans="1:3">
      <c r="A6" s="39" t="s">
        <v>684</v>
      </c>
      <c r="B6" s="39" t="s">
        <v>685</v>
      </c>
    </row>
    <row r="7" spans="1:3">
      <c r="A7" s="39" t="s">
        <v>686</v>
      </c>
      <c r="B7" s="39" t="s">
        <v>687</v>
      </c>
    </row>
    <row r="8" spans="1:3">
      <c r="A8" s="39" t="s">
        <v>688</v>
      </c>
      <c r="B8" s="39" t="s">
        <v>689</v>
      </c>
    </row>
    <row r="9" spans="1:3">
      <c r="A9" s="39" t="s">
        <v>690</v>
      </c>
      <c r="B9" s="39" t="s">
        <v>691</v>
      </c>
    </row>
    <row r="10" spans="1:3">
      <c r="A10" s="39" t="s">
        <v>692</v>
      </c>
      <c r="B10" s="39" t="s">
        <v>693</v>
      </c>
    </row>
    <row r="11" spans="1:3">
      <c r="A11" s="39" t="s">
        <v>694</v>
      </c>
      <c r="B11" s="39" t="s">
        <v>695</v>
      </c>
    </row>
    <row r="12" spans="1:3">
      <c r="A12" s="39" t="s">
        <v>696</v>
      </c>
      <c r="B12" s="39" t="s">
        <v>697</v>
      </c>
    </row>
    <row r="13" spans="1:3">
      <c r="A13" s="39" t="s">
        <v>698</v>
      </c>
      <c r="B13" s="39" t="s">
        <v>699</v>
      </c>
    </row>
    <row r="14" spans="1:3">
      <c r="A14" s="39" t="s">
        <v>700</v>
      </c>
      <c r="B14" s="39" t="s">
        <v>701</v>
      </c>
    </row>
    <row r="15" spans="1:3">
      <c r="A15" s="39" t="s">
        <v>702</v>
      </c>
      <c r="B15" s="39" t="s">
        <v>703</v>
      </c>
    </row>
    <row r="16" spans="1:3">
      <c r="A16" s="39" t="s">
        <v>704</v>
      </c>
      <c r="B16" s="39" t="s">
        <v>705</v>
      </c>
    </row>
    <row r="17" spans="1:2">
      <c r="A17" s="39" t="s">
        <v>706</v>
      </c>
      <c r="B17" s="39" t="s">
        <v>707</v>
      </c>
    </row>
    <row r="18" spans="1:2">
      <c r="A18" s="39" t="s">
        <v>708</v>
      </c>
      <c r="B18" s="39" t="s">
        <v>709</v>
      </c>
    </row>
    <row r="19" spans="1:2">
      <c r="A19" s="39" t="s">
        <v>710</v>
      </c>
      <c r="B19" s="39" t="s">
        <v>711</v>
      </c>
    </row>
    <row r="20" spans="1:2">
      <c r="A20" s="39" t="s">
        <v>712</v>
      </c>
      <c r="B20" s="39" t="s">
        <v>713</v>
      </c>
    </row>
    <row r="21" spans="1:2">
      <c r="A21" s="39" t="s">
        <v>714</v>
      </c>
      <c r="B21" s="39" t="s">
        <v>715</v>
      </c>
    </row>
    <row r="22" spans="1:2">
      <c r="A22" s="39" t="s">
        <v>716</v>
      </c>
      <c r="B22" s="39" t="s">
        <v>717</v>
      </c>
    </row>
    <row r="23" spans="1:2">
      <c r="A23" s="39" t="s">
        <v>718</v>
      </c>
      <c r="B23" s="39" t="s">
        <v>719</v>
      </c>
    </row>
    <row r="24" spans="1:2">
      <c r="A24" s="39" t="s">
        <v>695</v>
      </c>
      <c r="B24" s="39" t="s">
        <v>720</v>
      </c>
    </row>
    <row r="25" spans="1:2">
      <c r="A25" s="39" t="s">
        <v>721</v>
      </c>
      <c r="B25" s="39" t="s">
        <v>722</v>
      </c>
    </row>
    <row r="26" spans="1:2">
      <c r="A26" s="39" t="s">
        <v>723</v>
      </c>
      <c r="B26" s="39" t="s">
        <v>724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showGridLines="0" workbookViewId="0"/>
  </sheetViews>
  <sheetFormatPr defaultColWidth="12.6640625" defaultRowHeight="15.75" customHeight="1"/>
  <cols>
    <col min="1" max="1" width="14" customWidth="1"/>
    <col min="2" max="3" width="8.6640625" customWidth="1"/>
    <col min="4" max="4" width="10.6640625" customWidth="1"/>
    <col min="5" max="5" width="16" customWidth="1"/>
    <col min="6" max="6" width="12.33203125" customWidth="1"/>
    <col min="7" max="8" width="8.6640625" customWidth="1"/>
    <col min="9" max="9" width="16.33203125" customWidth="1"/>
    <col min="10" max="10" width="8.6640625" customWidth="1"/>
    <col min="11" max="11" width="11.109375" customWidth="1"/>
    <col min="12" max="26" width="8.6640625" customWidth="1"/>
  </cols>
  <sheetData>
    <row r="1" spans="1:26" ht="14.4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4.4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8" customHeight="1">
      <c r="A3" s="66" t="s">
        <v>725</v>
      </c>
      <c r="B3" s="66" t="s">
        <v>726</v>
      </c>
      <c r="C3" s="66" t="s">
        <v>727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4.4">
      <c r="A4" s="67">
        <v>10</v>
      </c>
      <c r="B4" s="67">
        <v>20</v>
      </c>
      <c r="C4" s="68">
        <f t="shared" ref="C4:C9" si="0">A4+B4</f>
        <v>30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4.4">
      <c r="A5" s="67">
        <v>11</v>
      </c>
      <c r="B5" s="67">
        <v>21</v>
      </c>
      <c r="C5" s="68">
        <f t="shared" si="0"/>
        <v>32</v>
      </c>
      <c r="D5" s="65"/>
      <c r="E5" s="65" t="s">
        <v>728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4.4">
      <c r="A6" s="67">
        <v>12</v>
      </c>
      <c r="B6" s="67">
        <v>22</v>
      </c>
      <c r="C6" s="68">
        <f t="shared" si="0"/>
        <v>34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4.4">
      <c r="A7" s="67">
        <v>13</v>
      </c>
      <c r="B7" s="67">
        <v>23</v>
      </c>
      <c r="C7" s="68">
        <f t="shared" si="0"/>
        <v>36</v>
      </c>
      <c r="D7" s="65"/>
      <c r="E7" s="65" t="s">
        <v>727</v>
      </c>
      <c r="F7" s="65" t="s">
        <v>142</v>
      </c>
      <c r="G7" s="65"/>
      <c r="H7" s="65"/>
      <c r="I7" s="70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4.4">
      <c r="A8" s="67">
        <v>14</v>
      </c>
      <c r="B8" s="67">
        <v>24</v>
      </c>
      <c r="C8" s="68">
        <f t="shared" si="0"/>
        <v>38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4.4">
      <c r="A9" s="67">
        <v>15</v>
      </c>
      <c r="B9" s="67">
        <v>25</v>
      </c>
      <c r="C9" s="68">
        <f t="shared" si="0"/>
        <v>40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4.4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4.4">
      <c r="A11" s="65" t="s">
        <v>751</v>
      </c>
      <c r="B11" s="65">
        <v>10</v>
      </c>
      <c r="C11" s="65">
        <v>11</v>
      </c>
      <c r="D11" s="65">
        <v>12</v>
      </c>
      <c r="E11" s="65">
        <v>13</v>
      </c>
      <c r="F11" s="65">
        <v>14</v>
      </c>
      <c r="G11" s="65">
        <v>15</v>
      </c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4.4">
      <c r="A12" s="65" t="s">
        <v>752</v>
      </c>
      <c r="B12" s="65">
        <v>20</v>
      </c>
      <c r="C12" s="65">
        <v>21</v>
      </c>
      <c r="D12" s="65">
        <v>22</v>
      </c>
      <c r="E12" s="65">
        <v>23</v>
      </c>
      <c r="F12" s="65">
        <v>24</v>
      </c>
      <c r="G12" s="65">
        <v>25</v>
      </c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4.4">
      <c r="A13" s="65"/>
      <c r="B13" s="65">
        <f t="shared" ref="B13:G13" si="1">B11+B12</f>
        <v>30</v>
      </c>
      <c r="C13" s="65">
        <f t="shared" si="1"/>
        <v>32</v>
      </c>
      <c r="D13" s="65">
        <f t="shared" si="1"/>
        <v>34</v>
      </c>
      <c r="E13" s="65">
        <f t="shared" si="1"/>
        <v>36</v>
      </c>
      <c r="F13" s="65">
        <f t="shared" si="1"/>
        <v>38</v>
      </c>
      <c r="G13" s="65">
        <f t="shared" si="1"/>
        <v>40</v>
      </c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4.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5.6">
      <c r="A15" s="71" t="s">
        <v>753</v>
      </c>
      <c r="B15" s="71"/>
      <c r="C15" s="71" t="s">
        <v>754</v>
      </c>
      <c r="D15" s="72"/>
      <c r="E15" s="73">
        <v>70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4.4">
      <c r="A16" s="75">
        <v>100000</v>
      </c>
      <c r="B16" s="68"/>
      <c r="C16" s="151"/>
      <c r="D16" s="147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4.4">
      <c r="A17" s="75">
        <v>200000</v>
      </c>
      <c r="B17" s="68"/>
      <c r="C17" s="151"/>
      <c r="D17" s="147"/>
      <c r="E17" s="65"/>
      <c r="F17" s="65"/>
      <c r="G17" s="65"/>
      <c r="H17" s="65" t="s">
        <v>757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4.4">
      <c r="A18" s="75">
        <v>300000</v>
      </c>
      <c r="B18" s="68"/>
      <c r="C18" s="151"/>
      <c r="D18" s="147"/>
      <c r="E18" s="80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4.4">
      <c r="A19" s="75">
        <v>400000</v>
      </c>
      <c r="B19" s="68"/>
      <c r="C19" s="151"/>
      <c r="D19" s="147"/>
      <c r="E19" s="80"/>
      <c r="F19" s="65"/>
      <c r="G19" s="65" t="s">
        <v>762</v>
      </c>
      <c r="H19" s="65"/>
      <c r="I19" s="65"/>
      <c r="J19" s="65"/>
      <c r="K19" s="82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4.4">
      <c r="A20" s="75">
        <v>500000</v>
      </c>
      <c r="B20" s="68"/>
      <c r="C20" s="151"/>
      <c r="D20" s="147"/>
      <c r="E20" s="80"/>
      <c r="F20" s="65" t="s">
        <v>771</v>
      </c>
      <c r="G20" s="65" t="s">
        <v>776</v>
      </c>
      <c r="H20" s="65"/>
      <c r="I20" s="65"/>
      <c r="J20" s="65"/>
      <c r="K20" s="82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5.75" customHeight="1">
      <c r="A21" s="75">
        <v>600000</v>
      </c>
      <c r="B21" s="68"/>
      <c r="C21" s="151"/>
      <c r="D21" s="147"/>
      <c r="E21" s="80"/>
      <c r="F21" s="65" t="s">
        <v>806</v>
      </c>
      <c r="G21" s="65" t="s">
        <v>808</v>
      </c>
      <c r="H21" s="65"/>
      <c r="I21" s="65"/>
      <c r="J21" s="65"/>
      <c r="K21" s="82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5.75" customHeight="1">
      <c r="A22" s="75">
        <v>700000</v>
      </c>
      <c r="B22" s="68"/>
      <c r="C22" s="151"/>
      <c r="D22" s="147"/>
      <c r="E22" s="80"/>
      <c r="F22" s="65" t="s">
        <v>839</v>
      </c>
      <c r="G22" s="65" t="s">
        <v>840</v>
      </c>
      <c r="H22" s="65"/>
      <c r="I22" s="65"/>
      <c r="J22" s="65"/>
      <c r="K22" s="82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5.75" customHeight="1">
      <c r="A23" s="75">
        <v>800000</v>
      </c>
      <c r="B23" s="68"/>
      <c r="C23" s="151"/>
      <c r="D23" s="147"/>
      <c r="E23" s="80"/>
      <c r="F23" s="65"/>
      <c r="G23" s="65"/>
      <c r="H23" s="65"/>
      <c r="I23" s="65"/>
      <c r="J23" s="65"/>
      <c r="K23" s="82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5.75" customHeight="1">
      <c r="A24" s="75">
        <v>900000</v>
      </c>
      <c r="B24" s="68"/>
      <c r="C24" s="151"/>
      <c r="D24" s="147"/>
      <c r="E24" s="80"/>
      <c r="F24" s="65"/>
      <c r="G24" s="65"/>
      <c r="H24" s="65"/>
      <c r="I24" s="65"/>
      <c r="J24" s="65"/>
      <c r="K24" s="82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5.75" customHeight="1">
      <c r="A25" s="65"/>
      <c r="B25" s="65"/>
      <c r="C25" s="65"/>
      <c r="D25" s="65"/>
      <c r="E25" s="80"/>
      <c r="F25" s="65"/>
      <c r="G25" s="65"/>
      <c r="H25" s="65"/>
      <c r="I25" s="65"/>
      <c r="J25" s="65"/>
      <c r="K25" s="82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5.75" customHeight="1">
      <c r="A26" s="65"/>
      <c r="B26" s="65"/>
      <c r="C26" s="65"/>
      <c r="D26" s="65"/>
      <c r="E26" s="80"/>
      <c r="F26" s="65"/>
      <c r="G26" s="65"/>
      <c r="H26" s="65"/>
      <c r="I26" s="65"/>
      <c r="J26" s="65"/>
      <c r="K26" s="82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5.75" customHeight="1">
      <c r="A27" s="65"/>
      <c r="B27" s="65"/>
      <c r="C27" s="65"/>
      <c r="D27" s="65"/>
      <c r="E27" s="80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5.7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5.75" customHeight="1">
      <c r="A29" s="65"/>
      <c r="B29" s="65"/>
      <c r="C29" s="65"/>
      <c r="D29" s="65" t="s">
        <v>905</v>
      </c>
      <c r="E29" s="65" t="s">
        <v>906</v>
      </c>
      <c r="F29" s="65" t="s">
        <v>908</v>
      </c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5.75" customHeight="1">
      <c r="A30" s="65"/>
      <c r="B30" s="65"/>
      <c r="C30" s="65"/>
      <c r="D30" s="65">
        <v>62</v>
      </c>
      <c r="E30" s="65">
        <v>60</v>
      </c>
      <c r="F30" s="65">
        <v>80</v>
      </c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5.7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5.75" customHeight="1">
      <c r="A32" s="108" t="s">
        <v>753</v>
      </c>
      <c r="B32" s="65"/>
      <c r="C32" s="65"/>
      <c r="D32" s="108" t="s">
        <v>929</v>
      </c>
      <c r="E32" s="108" t="s">
        <v>930</v>
      </c>
      <c r="F32" s="108" t="s">
        <v>932</v>
      </c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5.75" customHeight="1">
      <c r="A33" s="109">
        <v>100000</v>
      </c>
      <c r="B33" s="110"/>
      <c r="C33" s="110"/>
      <c r="D33" s="111">
        <f t="shared" ref="D33:F33" si="2">$A33/D$30</f>
        <v>1612.9032258064517</v>
      </c>
      <c r="E33" s="112">
        <f t="shared" si="2"/>
        <v>1666.6666666666667</v>
      </c>
      <c r="F33" s="113">
        <f t="shared" si="2"/>
        <v>1250</v>
      </c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5.75" customHeight="1">
      <c r="A34" s="114">
        <v>200000</v>
      </c>
      <c r="B34" s="65"/>
      <c r="C34" s="65"/>
      <c r="D34" s="115">
        <f t="shared" ref="D34:F34" si="3">$A34/D$30</f>
        <v>3225.8064516129034</v>
      </c>
      <c r="E34" s="116">
        <f t="shared" si="3"/>
        <v>3333.3333333333335</v>
      </c>
      <c r="F34" s="117">
        <f t="shared" si="3"/>
        <v>2500</v>
      </c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5.75" customHeight="1">
      <c r="A35" s="114">
        <v>300000</v>
      </c>
      <c r="B35" s="65"/>
      <c r="C35" s="65"/>
      <c r="D35" s="115">
        <f t="shared" ref="D35:F35" si="4">$A35/D$30</f>
        <v>4838.7096774193551</v>
      </c>
      <c r="E35" s="116">
        <f t="shared" si="4"/>
        <v>5000</v>
      </c>
      <c r="F35" s="117">
        <f t="shared" si="4"/>
        <v>3750</v>
      </c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5.75" customHeight="1">
      <c r="A36" s="114">
        <v>400000</v>
      </c>
      <c r="B36" s="65"/>
      <c r="C36" s="65"/>
      <c r="D36" s="115">
        <f t="shared" ref="D36:F36" si="5">$A36/D$30</f>
        <v>6451.6129032258068</v>
      </c>
      <c r="E36" s="116">
        <f t="shared" si="5"/>
        <v>6666.666666666667</v>
      </c>
      <c r="F36" s="117">
        <f t="shared" si="5"/>
        <v>5000</v>
      </c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5.75" customHeight="1">
      <c r="A37" s="114">
        <v>500000</v>
      </c>
      <c r="B37" s="65"/>
      <c r="C37" s="65"/>
      <c r="D37" s="115">
        <f t="shared" ref="D37:F37" si="6">$A37/D$30</f>
        <v>8064.5161290322585</v>
      </c>
      <c r="E37" s="116">
        <f t="shared" si="6"/>
        <v>8333.3333333333339</v>
      </c>
      <c r="F37" s="117">
        <f t="shared" si="6"/>
        <v>6250</v>
      </c>
      <c r="G37" s="65"/>
      <c r="H37" s="65"/>
      <c r="I37" s="65" t="s">
        <v>977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5.75" customHeight="1">
      <c r="A38" s="114">
        <v>600000</v>
      </c>
      <c r="B38" s="65"/>
      <c r="C38" s="65"/>
      <c r="D38" s="115">
        <f t="shared" ref="D38:F38" si="7">$A38/D$30</f>
        <v>9677.4193548387102</v>
      </c>
      <c r="E38" s="116">
        <f t="shared" si="7"/>
        <v>10000</v>
      </c>
      <c r="F38" s="117">
        <f t="shared" si="7"/>
        <v>7500</v>
      </c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5.75" customHeight="1">
      <c r="A39" s="114">
        <v>700000</v>
      </c>
      <c r="B39" s="65"/>
      <c r="C39" s="65"/>
      <c r="D39" s="115">
        <f t="shared" ref="D39:F39" si="8">$A39/D$30</f>
        <v>11290.322580645161</v>
      </c>
      <c r="E39" s="116">
        <f t="shared" si="8"/>
        <v>11666.666666666666</v>
      </c>
      <c r="F39" s="117">
        <f t="shared" si="8"/>
        <v>8750</v>
      </c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5.75" customHeight="1">
      <c r="A40" s="114">
        <v>800000</v>
      </c>
      <c r="B40" s="65"/>
      <c r="C40" s="65"/>
      <c r="D40" s="115">
        <f t="shared" ref="D40:F40" si="9">$A40/D$30</f>
        <v>12903.225806451614</v>
      </c>
      <c r="E40" s="116">
        <f t="shared" si="9"/>
        <v>13333.333333333334</v>
      </c>
      <c r="F40" s="117">
        <f t="shared" si="9"/>
        <v>10000</v>
      </c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5.75" customHeight="1">
      <c r="A41" s="120">
        <v>900000</v>
      </c>
      <c r="B41" s="121"/>
      <c r="C41" s="121"/>
      <c r="D41" s="122">
        <f t="shared" ref="D41:F41" si="10">$A41/D$30</f>
        <v>14516.129032258064</v>
      </c>
      <c r="E41" s="123">
        <f t="shared" si="10"/>
        <v>15000</v>
      </c>
      <c r="F41" s="124">
        <f t="shared" si="10"/>
        <v>11250</v>
      </c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5.75" customHeight="1">
      <c r="A42" s="65"/>
      <c r="B42" s="65"/>
      <c r="C42" s="65"/>
      <c r="D42" s="11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5.75" customHeight="1">
      <c r="A43" s="65"/>
      <c r="B43" s="65"/>
      <c r="C43" s="65"/>
      <c r="D43" s="11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5.7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5.7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5.7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5.7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5.7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5.7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5.7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5.7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5.7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5.7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5.7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5.7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5.7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5.7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5.7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5.7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5.7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5.7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5.7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5.7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5.7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5.7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5.7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5.7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5.7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5.7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5.7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5.7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5.7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5.7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5.7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5.7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5.7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5.7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5.7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5.7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5.75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5.7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5.7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5.75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5.7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5.7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5.7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5.7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5.7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5.7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5.7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5.7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5.7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5.7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5.7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5.7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5.7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5.75" customHeight="1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5.7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5.7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5.7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5.7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5.7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5.75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5.75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5.75" customHeight="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5.75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5.7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5.7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5.75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5.75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5.75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5.7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5.7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5.75" customHeight="1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5.75" customHeight="1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5.75" customHeight="1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5.75" customHeight="1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5.7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5.75" customHeight="1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5.75" customHeight="1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5.75" customHeight="1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5.75" customHeight="1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5.75" customHeight="1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5.75" customHeight="1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5.75" customHeight="1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5.7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5.75" customHeight="1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5.7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5.75" customHeight="1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5.7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5.75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5.75" customHeight="1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5.75" customHeight="1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5.75" customHeight="1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5.75" customHeight="1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5.75" customHeight="1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5.75" customHeight="1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5.75" customHeight="1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5.75" customHeight="1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5.75" customHeight="1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5.75" customHeight="1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5.75" customHeight="1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5.75" customHeight="1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5.75" customHeight="1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5.7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5.75" customHeight="1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5.75" customHeight="1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5.75" customHeight="1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5.75" customHeight="1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5.75" customHeight="1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5.75" customHeight="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5.75" customHeight="1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5.75" customHeight="1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5.75" customHeight="1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5.75" customHeight="1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5.75" customHeight="1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5.75" customHeight="1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5.75" customHeight="1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5.75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5.75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5.75" customHeight="1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5.75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5.75" customHeight="1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5.7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5.75" customHeight="1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5.75" customHeight="1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5.75" customHeight="1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5.75" customHeight="1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5.75" customHeight="1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5.75" customHeight="1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5.75" customHeight="1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5.75" customHeight="1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5.75" customHeight="1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5.75" customHeight="1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5.75" customHeight="1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5.75" customHeight="1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5.75" customHeight="1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5.75" customHeight="1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5.75" customHeight="1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5.75" customHeight="1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5.75" customHeight="1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5.75" customHeight="1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5.7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5.75" customHeight="1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5.75" customHeight="1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5.75" customHeight="1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5.75" customHeight="1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5.75" customHeight="1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5.75" customHeight="1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5.75" customHeight="1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5.75" customHeight="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5.75" customHeight="1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5.75" customHeight="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5.75" customHeight="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5.75" customHeight="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5.75" customHeight="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5.75" customHeight="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5.75" customHeight="1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5.75" customHeight="1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5.75" customHeight="1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5.75" customHeight="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5.7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5.75" customHeight="1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5.75" customHeight="1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5.75" customHeight="1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5.75" customHeight="1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5.75" customHeight="1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5.75" customHeight="1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5.75" customHeight="1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5.75" customHeight="1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5.75" customHeight="1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5.75" customHeight="1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5.75" customHeight="1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5.75" customHeight="1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5.75" customHeight="1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5.75" customHeight="1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5.75" customHeight="1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5.75" customHeight="1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5.75" customHeight="1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5.75" customHeight="1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5.7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5.75" customHeight="1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5.75" customHeight="1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5.75" customHeight="1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5.75" customHeight="1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5.75" customHeight="1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5.75" customHeight="1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5.75" customHeight="1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5.75" customHeight="1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5.75" customHeight="1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5.75" customHeight="1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5.75" customHeight="1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5.75" customHeight="1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5.75" customHeight="1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5.75" customHeight="1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5.75" customHeight="1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5.75" customHeight="1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5.75" customHeight="1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5.75" customHeight="1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5.7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5.75" customHeight="1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3.2"/>
    <row r="243" spans="1:26" ht="13.2"/>
    <row r="244" spans="1:26" ht="13.2"/>
    <row r="245" spans="1:26" ht="13.2"/>
    <row r="246" spans="1:26" ht="13.2"/>
    <row r="247" spans="1:26" ht="13.2"/>
    <row r="248" spans="1:26" ht="13.2"/>
    <row r="249" spans="1:26" ht="13.2"/>
    <row r="250" spans="1:26" ht="13.2"/>
    <row r="251" spans="1:26" ht="13.2"/>
    <row r="252" spans="1:26" ht="13.2"/>
    <row r="253" spans="1:26" ht="13.2"/>
    <row r="254" spans="1:26" ht="13.2"/>
    <row r="255" spans="1:26" ht="13.2"/>
    <row r="256" spans="1:2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</sheetData>
  <mergeCells count="9">
    <mergeCell ref="C23:D23"/>
    <mergeCell ref="C24:D24"/>
    <mergeCell ref="C16:D16"/>
    <mergeCell ref="C17:D17"/>
    <mergeCell ref="C18:D18"/>
    <mergeCell ref="C19:D19"/>
    <mergeCell ref="C20:D20"/>
    <mergeCell ref="C21:D21"/>
    <mergeCell ref="C22:D22"/>
  </mergeCells>
  <pageMargins left="0.69930555555555596" right="0.69930555555555596" top="0.75" bottom="0.75" header="0" footer="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C22"/>
  <sheetViews>
    <sheetView workbookViewId="0"/>
  </sheetViews>
  <sheetFormatPr defaultColWidth="12.6640625" defaultRowHeight="15.75" customHeight="1"/>
  <cols>
    <col min="1" max="2" width="54.77734375" customWidth="1"/>
    <col min="3" max="3" width="20.21875" customWidth="1"/>
  </cols>
  <sheetData>
    <row r="1" spans="1:3">
      <c r="A1" s="69" t="s">
        <v>729</v>
      </c>
      <c r="B1" s="69" t="s">
        <v>730</v>
      </c>
      <c r="C1" s="69" t="s">
        <v>731</v>
      </c>
    </row>
    <row r="2" spans="1:3">
      <c r="A2" s="11" t="s">
        <v>732</v>
      </c>
      <c r="B2" s="11" t="s">
        <v>732</v>
      </c>
      <c r="C2" s="11"/>
    </row>
    <row r="3" spans="1:3">
      <c r="A3" s="11" t="s">
        <v>733</v>
      </c>
      <c r="B3" s="11" t="s">
        <v>733</v>
      </c>
      <c r="C3" s="11"/>
    </row>
    <row r="4" spans="1:3">
      <c r="A4" s="11" t="s">
        <v>734</v>
      </c>
      <c r="B4" s="11" t="s">
        <v>734</v>
      </c>
      <c r="C4" s="11"/>
    </row>
    <row r="5" spans="1:3">
      <c r="A5" s="11" t="s">
        <v>735</v>
      </c>
      <c r="B5" s="11" t="s">
        <v>735</v>
      </c>
      <c r="C5" s="11"/>
    </row>
    <row r="6" spans="1:3">
      <c r="A6" s="11" t="s">
        <v>736</v>
      </c>
      <c r="B6" s="11" t="s">
        <v>736</v>
      </c>
      <c r="C6" s="11"/>
    </row>
    <row r="7" spans="1:3">
      <c r="A7" s="11" t="s">
        <v>737</v>
      </c>
      <c r="B7" s="11" t="s">
        <v>738</v>
      </c>
      <c r="C7" s="11"/>
    </row>
    <row r="8" spans="1:3">
      <c r="A8" s="11" t="s">
        <v>732</v>
      </c>
      <c r="B8" s="11" t="s">
        <v>739</v>
      </c>
      <c r="C8" s="11"/>
    </row>
    <row r="9" spans="1:3">
      <c r="A9" s="11" t="s">
        <v>740</v>
      </c>
      <c r="B9" s="11" t="s">
        <v>740</v>
      </c>
      <c r="C9" s="11"/>
    </row>
    <row r="10" spans="1:3">
      <c r="A10" s="11" t="s">
        <v>741</v>
      </c>
      <c r="B10" s="11" t="s">
        <v>741</v>
      </c>
      <c r="C10" s="11"/>
    </row>
    <row r="11" spans="1:3">
      <c r="A11" s="11" t="s">
        <v>742</v>
      </c>
      <c r="B11" s="11" t="s">
        <v>742</v>
      </c>
      <c r="C11" s="11"/>
    </row>
    <row r="12" spans="1:3">
      <c r="A12" s="11" t="s">
        <v>743</v>
      </c>
      <c r="B12" s="11" t="s">
        <v>743</v>
      </c>
      <c r="C12" s="11"/>
    </row>
    <row r="13" spans="1:3">
      <c r="A13" s="11" t="s">
        <v>733</v>
      </c>
      <c r="B13" s="11" t="s">
        <v>733</v>
      </c>
      <c r="C13" s="11"/>
    </row>
    <row r="14" spans="1:3">
      <c r="A14" s="11" t="s">
        <v>744</v>
      </c>
      <c r="B14" s="11" t="s">
        <v>744</v>
      </c>
      <c r="C14" s="11"/>
    </row>
    <row r="15" spans="1:3">
      <c r="A15" s="11" t="s">
        <v>745</v>
      </c>
      <c r="B15" s="11" t="s">
        <v>745</v>
      </c>
      <c r="C15" s="11"/>
    </row>
    <row r="16" spans="1:3">
      <c r="A16" s="11" t="s">
        <v>746</v>
      </c>
      <c r="B16" s="11" t="s">
        <v>741</v>
      </c>
      <c r="C16" s="11"/>
    </row>
    <row r="17" spans="1:3">
      <c r="A17" s="11" t="s">
        <v>734</v>
      </c>
      <c r="B17" s="11" t="s">
        <v>734</v>
      </c>
      <c r="C17" s="11"/>
    </row>
    <row r="18" spans="1:3">
      <c r="A18" s="11" t="s">
        <v>747</v>
      </c>
      <c r="B18" s="11" t="s">
        <v>747</v>
      </c>
      <c r="C18" s="11"/>
    </row>
    <row r="19" spans="1:3">
      <c r="A19" s="11" t="s">
        <v>748</v>
      </c>
      <c r="B19" s="11" t="s">
        <v>748</v>
      </c>
      <c r="C19" s="11"/>
    </row>
    <row r="20" spans="1:3">
      <c r="A20" s="11" t="s">
        <v>749</v>
      </c>
      <c r="B20" s="11" t="s">
        <v>749</v>
      </c>
      <c r="C20" s="11"/>
    </row>
    <row r="21" spans="1:3">
      <c r="A21" s="11" t="s">
        <v>750</v>
      </c>
      <c r="B21" s="11" t="s">
        <v>750</v>
      </c>
      <c r="C21" s="11"/>
    </row>
    <row r="22" spans="1:3">
      <c r="A22" s="11" t="s">
        <v>742</v>
      </c>
      <c r="B22" s="11" t="s">
        <v>742</v>
      </c>
      <c r="C22" s="1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A26"/>
  <sheetViews>
    <sheetView workbookViewId="0"/>
  </sheetViews>
  <sheetFormatPr defaultColWidth="12.6640625" defaultRowHeight="15.75" customHeight="1"/>
  <cols>
    <col min="1" max="1" width="18.109375" customWidth="1"/>
  </cols>
  <sheetData>
    <row r="1" spans="1:1">
      <c r="A1" s="44" t="s">
        <v>285</v>
      </c>
    </row>
    <row r="2" spans="1:1">
      <c r="A2" s="39" t="s">
        <v>291</v>
      </c>
    </row>
    <row r="3" spans="1:1">
      <c r="A3" s="39" t="s">
        <v>308</v>
      </c>
    </row>
    <row r="4" spans="1:1">
      <c r="A4" s="39" t="s">
        <v>317</v>
      </c>
    </row>
    <row r="5" spans="1:1">
      <c r="A5" s="39" t="s">
        <v>321</v>
      </c>
    </row>
    <row r="6" spans="1:1">
      <c r="A6" s="39" t="s">
        <v>329</v>
      </c>
    </row>
    <row r="7" spans="1:1">
      <c r="A7" s="39" t="s">
        <v>342</v>
      </c>
    </row>
    <row r="8" spans="1:1">
      <c r="A8" s="39" t="s">
        <v>349</v>
      </c>
    </row>
    <row r="9" spans="1:1">
      <c r="A9" s="39" t="s">
        <v>352</v>
      </c>
    </row>
    <row r="10" spans="1:1">
      <c r="A10" s="39" t="s">
        <v>354</v>
      </c>
    </row>
    <row r="11" spans="1:1">
      <c r="A11" s="39" t="s">
        <v>360</v>
      </c>
    </row>
    <row r="12" spans="1:1">
      <c r="A12" s="39" t="s">
        <v>365</v>
      </c>
    </row>
    <row r="13" spans="1:1">
      <c r="A13" s="39" t="s">
        <v>368</v>
      </c>
    </row>
    <row r="14" spans="1:1">
      <c r="A14" s="39" t="s">
        <v>371</v>
      </c>
    </row>
    <row r="15" spans="1:1">
      <c r="A15" s="39" t="s">
        <v>376</v>
      </c>
    </row>
    <row r="16" spans="1:1">
      <c r="A16" s="39" t="s">
        <v>399</v>
      </c>
    </row>
    <row r="17" spans="1:1">
      <c r="A17" s="39" t="s">
        <v>408</v>
      </c>
    </row>
    <row r="18" spans="1:1">
      <c r="A18" s="39" t="s">
        <v>411</v>
      </c>
    </row>
    <row r="19" spans="1:1">
      <c r="A19" s="39" t="s">
        <v>414</v>
      </c>
    </row>
    <row r="20" spans="1:1">
      <c r="A20" s="39" t="s">
        <v>417</v>
      </c>
    </row>
    <row r="21" spans="1:1">
      <c r="A21" s="39" t="s">
        <v>420</v>
      </c>
    </row>
    <row r="22" spans="1:1">
      <c r="A22" s="39" t="s">
        <v>423</v>
      </c>
    </row>
    <row r="23" spans="1:1">
      <c r="A23" s="39" t="s">
        <v>426</v>
      </c>
    </row>
    <row r="24" spans="1:1">
      <c r="A24" s="39" t="s">
        <v>428</v>
      </c>
    </row>
    <row r="25" spans="1:1">
      <c r="A25" s="39" t="s">
        <v>430</v>
      </c>
    </row>
    <row r="26" spans="1:1">
      <c r="A26" s="39" t="s">
        <v>433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P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/>
  <cols>
    <col min="1" max="1" width="2.6640625" customWidth="1"/>
    <col min="2" max="2" width="10.6640625" customWidth="1"/>
    <col min="3" max="3" width="16.109375" customWidth="1"/>
    <col min="4" max="4" width="15.77734375" customWidth="1"/>
    <col min="5" max="5" width="24.21875" customWidth="1"/>
    <col min="6" max="6" width="6.33203125" customWidth="1"/>
    <col min="7" max="8" width="8.77734375" customWidth="1"/>
    <col min="9" max="9" width="19.88671875" customWidth="1"/>
    <col min="10" max="10" width="8.77734375" customWidth="1"/>
    <col min="11" max="11" width="4.88671875" customWidth="1"/>
    <col min="12" max="12" width="5.88671875" customWidth="1"/>
    <col min="13" max="13" width="8.77734375" customWidth="1"/>
    <col min="14" max="14" width="25.33203125" customWidth="1"/>
    <col min="15" max="25" width="8.77734375" customWidth="1"/>
    <col min="26" max="26" width="13.88671875" customWidth="1"/>
    <col min="27" max="27" width="12" customWidth="1"/>
    <col min="28" max="28" width="16.44140625" customWidth="1"/>
    <col min="29" max="29" width="13.33203125" customWidth="1"/>
    <col min="30" max="38" width="8.77734375" customWidth="1"/>
    <col min="39" max="39" width="12.109375" customWidth="1"/>
    <col min="40" max="41" width="8.77734375" customWidth="1"/>
    <col min="42" max="42" width="15.77734375" customWidth="1"/>
  </cols>
  <sheetData>
    <row r="1" spans="1:42" ht="29.25" customHeight="1">
      <c r="A1" s="74"/>
      <c r="B1" s="76"/>
      <c r="C1" s="76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</row>
    <row r="2" spans="1:42" ht="16.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7" t="s">
        <v>765</v>
      </c>
      <c r="U2" s="87" t="s">
        <v>767</v>
      </c>
      <c r="V2" s="87" t="s">
        <v>768</v>
      </c>
      <c r="W2" s="81"/>
      <c r="X2" s="81"/>
      <c r="Y2" s="81"/>
      <c r="Z2" s="81"/>
      <c r="AA2" s="81"/>
      <c r="AB2" s="81"/>
      <c r="AC2" s="88" t="s">
        <v>769</v>
      </c>
      <c r="AD2" s="88" t="s">
        <v>201</v>
      </c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9" t="s">
        <v>772</v>
      </c>
      <c r="AP2" s="89" t="s">
        <v>775</v>
      </c>
    </row>
    <row r="3" spans="1:42" ht="16.5" customHeight="1">
      <c r="A3" s="81"/>
      <c r="B3" s="91" t="s">
        <v>779</v>
      </c>
      <c r="C3" s="81"/>
      <c r="D3" s="81"/>
      <c r="E3" s="81"/>
      <c r="F3" s="81"/>
      <c r="G3" s="81"/>
      <c r="H3" s="91" t="s">
        <v>784</v>
      </c>
      <c r="I3" s="81"/>
      <c r="J3" s="81"/>
      <c r="K3" s="81"/>
      <c r="L3" s="81"/>
      <c r="M3" s="100" t="s">
        <v>789</v>
      </c>
      <c r="N3" s="81"/>
      <c r="O3" s="81"/>
      <c r="P3" s="81"/>
      <c r="Q3" s="81"/>
      <c r="R3" s="81"/>
      <c r="S3" s="81"/>
      <c r="T3" s="87" t="s">
        <v>798</v>
      </c>
      <c r="U3" s="87">
        <v>18</v>
      </c>
      <c r="V3" s="87" t="str">
        <f>IF(AND(T3="India",U3&gt;=18),"Yes","No")</f>
        <v>Yes</v>
      </c>
      <c r="W3" s="81"/>
      <c r="X3" s="81"/>
      <c r="Y3" s="81"/>
      <c r="Z3" s="81"/>
      <c r="AA3" s="81"/>
      <c r="AB3" s="81"/>
      <c r="AC3" s="103" t="s">
        <v>824</v>
      </c>
      <c r="AD3" s="103" t="s">
        <v>164</v>
      </c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104" t="s">
        <v>164</v>
      </c>
      <c r="AP3" s="104" t="s">
        <v>852</v>
      </c>
    </row>
    <row r="4" spans="1:42" ht="16.5" customHeight="1">
      <c r="A4" s="105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7"/>
      <c r="U4" s="87"/>
      <c r="V4" s="87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104" t="s">
        <v>880</v>
      </c>
      <c r="AP4" s="104" t="s">
        <v>881</v>
      </c>
    </row>
    <row r="5" spans="1:42" ht="16.5" customHeight="1">
      <c r="A5" s="105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7"/>
      <c r="U5" s="87"/>
      <c r="V5" s="87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106" t="s">
        <v>890</v>
      </c>
      <c r="AN5" s="81"/>
      <c r="AO5" s="81"/>
      <c r="AP5" s="81"/>
    </row>
    <row r="6" spans="1:42" ht="16.5" customHeight="1">
      <c r="A6" s="105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7"/>
      <c r="U6" s="87"/>
      <c r="V6" s="87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104" t="s">
        <v>902</v>
      </c>
      <c r="AN6" s="81" t="str">
        <f t="shared" ref="AN6:AN11" si="0">IF(MID(AM6,4,1)="P","Indivisual",IF(MID(AM6,4,1)="F","Firm",IF(MID(AM6,4,1)="C","Company","HUF")))</f>
        <v>Indivisual</v>
      </c>
      <c r="AO6" s="81"/>
      <c r="AP6" s="81"/>
    </row>
    <row r="7" spans="1:42" ht="16.5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7" t="s">
        <v>915</v>
      </c>
      <c r="U7" s="87" t="s">
        <v>916</v>
      </c>
      <c r="V7" s="87" t="s">
        <v>917</v>
      </c>
      <c r="W7" s="81"/>
      <c r="X7" s="81"/>
      <c r="Y7" s="81"/>
      <c r="Z7" s="104" t="s">
        <v>919</v>
      </c>
      <c r="AA7" s="107" t="s">
        <v>920</v>
      </c>
      <c r="AB7" s="104" t="s">
        <v>922</v>
      </c>
      <c r="AC7" s="104" t="s">
        <v>923</v>
      </c>
      <c r="AD7" s="104"/>
      <c r="AE7" s="81"/>
      <c r="AF7" s="81" t="s">
        <v>950</v>
      </c>
      <c r="AG7" s="81"/>
      <c r="AH7" s="81"/>
      <c r="AI7" s="81"/>
      <c r="AJ7" s="81"/>
      <c r="AK7" s="81"/>
      <c r="AL7" s="81"/>
      <c r="AM7" s="104" t="s">
        <v>953</v>
      </c>
      <c r="AN7" s="81" t="str">
        <f t="shared" si="0"/>
        <v>Indivisual</v>
      </c>
      <c r="AO7" s="81"/>
      <c r="AP7" s="81"/>
    </row>
    <row r="8" spans="1:42" ht="16.5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7">
        <v>10</v>
      </c>
      <c r="U8" s="87">
        <v>2</v>
      </c>
      <c r="V8" s="87" t="str">
        <f>IF(OR(T8&gt;=12,U8&gt;=3),"Yes","No")</f>
        <v>No</v>
      </c>
      <c r="W8" s="81"/>
      <c r="X8" s="81"/>
      <c r="Y8" s="81"/>
      <c r="Z8" s="104" t="s">
        <v>222</v>
      </c>
      <c r="AA8" s="107">
        <v>80</v>
      </c>
      <c r="AB8" s="104" t="str">
        <f t="shared" ref="AB8:AB14" si="1">IF(AA8&gt;=50,"Pass","Fail")</f>
        <v>Pass</v>
      </c>
      <c r="AC8" s="104" t="str">
        <f t="shared" ref="AC8:AC14" si="2">IF(AA8&gt;=80,"A",IF(AA8&gt;=60,"B","C"))</f>
        <v>A</v>
      </c>
      <c r="AD8" s="104"/>
      <c r="AE8" s="81"/>
      <c r="AF8" s="81"/>
      <c r="AG8" s="81"/>
      <c r="AH8" s="81"/>
      <c r="AI8" s="81"/>
      <c r="AJ8" s="81"/>
      <c r="AK8" s="81"/>
      <c r="AL8" s="81"/>
      <c r="AM8" s="104" t="s">
        <v>970</v>
      </c>
      <c r="AN8" s="81" t="str">
        <f t="shared" si="0"/>
        <v>Firm</v>
      </c>
      <c r="AO8" s="81"/>
      <c r="AP8" s="81"/>
    </row>
    <row r="9" spans="1:42" ht="16.5" customHeight="1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104" t="s">
        <v>201</v>
      </c>
      <c r="AA9" s="107">
        <v>60</v>
      </c>
      <c r="AB9" s="104" t="str">
        <f t="shared" si="1"/>
        <v>Pass</v>
      </c>
      <c r="AC9" s="104" t="str">
        <f t="shared" si="2"/>
        <v>B</v>
      </c>
      <c r="AD9" s="104"/>
      <c r="AE9" s="81"/>
      <c r="AF9" s="81"/>
      <c r="AG9" s="81"/>
      <c r="AH9" s="81"/>
      <c r="AI9" s="81"/>
      <c r="AJ9" s="81"/>
      <c r="AK9" s="81"/>
      <c r="AL9" s="81"/>
      <c r="AM9" s="104" t="s">
        <v>984</v>
      </c>
      <c r="AN9" s="81" t="str">
        <f t="shared" si="0"/>
        <v>Company</v>
      </c>
      <c r="AO9" s="81"/>
      <c r="AP9" s="81"/>
    </row>
    <row r="10" spans="1:42" ht="16.5" customHeight="1">
      <c r="A10" s="81"/>
      <c r="B10" s="81" t="s">
        <v>987</v>
      </c>
      <c r="C10" s="81"/>
      <c r="D10" s="81"/>
      <c r="E10" s="118">
        <f>COUNTIF(I13:I59,"Eligible")</f>
        <v>0</v>
      </c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104" t="s">
        <v>164</v>
      </c>
      <c r="AA10" s="107">
        <v>65</v>
      </c>
      <c r="AB10" s="104" t="str">
        <f t="shared" si="1"/>
        <v>Pass</v>
      </c>
      <c r="AC10" s="104" t="str">
        <f t="shared" si="2"/>
        <v>B</v>
      </c>
      <c r="AD10" s="104"/>
      <c r="AE10" s="81"/>
      <c r="AF10" s="81"/>
      <c r="AG10" s="81"/>
      <c r="AH10" s="81"/>
      <c r="AI10" s="81"/>
      <c r="AJ10" s="81"/>
      <c r="AK10" s="81"/>
      <c r="AL10" s="81"/>
      <c r="AM10" s="104" t="s">
        <v>1000</v>
      </c>
      <c r="AN10" s="81" t="str">
        <f t="shared" si="0"/>
        <v>HUF</v>
      </c>
      <c r="AO10" s="81"/>
      <c r="AP10" s="81"/>
    </row>
    <row r="11" spans="1:42" ht="16.5" customHeight="1">
      <c r="A11" s="81"/>
      <c r="B11" s="81"/>
      <c r="C11" s="81"/>
      <c r="D11" s="81"/>
      <c r="E11" s="81"/>
      <c r="F11" s="119" t="s">
        <v>1003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104" t="s">
        <v>1009</v>
      </c>
      <c r="AA11" s="107">
        <v>45</v>
      </c>
      <c r="AB11" s="104" t="str">
        <f t="shared" si="1"/>
        <v>Fail</v>
      </c>
      <c r="AC11" s="104" t="str">
        <f t="shared" si="2"/>
        <v>C</v>
      </c>
      <c r="AD11" s="104"/>
      <c r="AE11" s="81"/>
      <c r="AF11" s="81"/>
      <c r="AG11" s="81"/>
      <c r="AH11" s="81"/>
      <c r="AI11" s="81"/>
      <c r="AJ11" s="81"/>
      <c r="AK11" s="81"/>
      <c r="AL11" s="81"/>
      <c r="AM11" s="81" t="s">
        <v>1015</v>
      </c>
      <c r="AN11" s="81" t="str">
        <f t="shared" si="0"/>
        <v>Indivisual</v>
      </c>
      <c r="AO11" s="81"/>
      <c r="AP11" s="81"/>
    </row>
    <row r="12" spans="1:42" ht="16.5" customHeight="1">
      <c r="A12" s="81"/>
      <c r="B12" s="125" t="s">
        <v>1018</v>
      </c>
      <c r="C12" s="126" t="s">
        <v>1020</v>
      </c>
      <c r="D12" s="126" t="s">
        <v>1021</v>
      </c>
      <c r="E12" s="126" t="s">
        <v>1022</v>
      </c>
      <c r="F12" s="81"/>
      <c r="G12" s="81"/>
      <c r="H12" s="81"/>
      <c r="I12" s="126" t="s">
        <v>1022</v>
      </c>
      <c r="J12" s="81"/>
      <c r="K12" s="81"/>
      <c r="L12" s="81"/>
      <c r="M12" s="81"/>
      <c r="N12" s="126" t="s">
        <v>1022</v>
      </c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104" t="s">
        <v>1027</v>
      </c>
      <c r="AA12" s="107">
        <v>34</v>
      </c>
      <c r="AB12" s="104" t="str">
        <f t="shared" si="1"/>
        <v>Fail</v>
      </c>
      <c r="AC12" s="104" t="str">
        <f t="shared" si="2"/>
        <v>C</v>
      </c>
      <c r="AD12" s="104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</row>
    <row r="13" spans="1:42" ht="24.75" customHeight="1">
      <c r="A13" s="81"/>
      <c r="B13" s="127" t="s">
        <v>1033</v>
      </c>
      <c r="C13" s="128">
        <v>8000</v>
      </c>
      <c r="D13" s="129">
        <v>6</v>
      </c>
      <c r="E13" s="130"/>
      <c r="F13" s="131"/>
      <c r="G13" s="81"/>
      <c r="H13" s="81"/>
      <c r="I13" s="132"/>
      <c r="J13" s="81"/>
      <c r="K13" s="81"/>
      <c r="L13" s="81"/>
      <c r="M13" s="81"/>
      <c r="N13" s="132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104" t="s">
        <v>772</v>
      </c>
      <c r="AA13" s="107">
        <v>98</v>
      </c>
      <c r="AB13" s="104" t="str">
        <f t="shared" si="1"/>
        <v>Pass</v>
      </c>
      <c r="AC13" s="104" t="str">
        <f t="shared" si="2"/>
        <v>A</v>
      </c>
      <c r="AD13" s="104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</row>
    <row r="14" spans="1:42" ht="24.75" customHeight="1">
      <c r="A14" s="81"/>
      <c r="B14" s="127" t="s">
        <v>1047</v>
      </c>
      <c r="C14" s="128">
        <v>8237</v>
      </c>
      <c r="D14" s="129">
        <v>4</v>
      </c>
      <c r="E14" s="130"/>
      <c r="F14" s="131"/>
      <c r="G14" s="81"/>
      <c r="H14" s="81"/>
      <c r="I14" s="132"/>
      <c r="J14" s="81"/>
      <c r="K14" s="81"/>
      <c r="L14" s="81"/>
      <c r="M14" s="81"/>
      <c r="N14" s="132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104" t="s">
        <v>1055</v>
      </c>
      <c r="AA14" s="107">
        <v>56</v>
      </c>
      <c r="AB14" s="104" t="str">
        <f t="shared" si="1"/>
        <v>Pass</v>
      </c>
      <c r="AC14" s="104" t="str">
        <f t="shared" si="2"/>
        <v>C</v>
      </c>
      <c r="AD14" s="104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</row>
    <row r="15" spans="1:42" ht="24.75" customHeight="1">
      <c r="A15" s="81"/>
      <c r="B15" s="127" t="s">
        <v>686</v>
      </c>
      <c r="C15" s="128">
        <v>8411</v>
      </c>
      <c r="D15" s="129">
        <v>6</v>
      </c>
      <c r="E15" s="130"/>
      <c r="F15" s="131"/>
      <c r="G15" s="81"/>
      <c r="H15" s="81"/>
      <c r="I15" s="132"/>
      <c r="J15" s="81"/>
      <c r="K15" s="81"/>
      <c r="L15" s="81"/>
      <c r="M15" s="81"/>
      <c r="N15" s="132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</row>
    <row r="16" spans="1:42" ht="24.75" customHeight="1">
      <c r="A16" s="81"/>
      <c r="B16" s="127" t="s">
        <v>688</v>
      </c>
      <c r="C16" s="128">
        <v>5001</v>
      </c>
      <c r="D16" s="129">
        <v>5</v>
      </c>
      <c r="E16" s="130"/>
      <c r="F16" s="131"/>
      <c r="G16" s="81"/>
      <c r="H16" s="81"/>
      <c r="I16" s="132"/>
      <c r="J16" s="81"/>
      <c r="K16" s="81"/>
      <c r="L16" s="81"/>
      <c r="M16" s="81"/>
      <c r="N16" s="132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</row>
    <row r="17" spans="1:42" ht="24.75" customHeight="1">
      <c r="A17" s="81"/>
      <c r="B17" s="127" t="s">
        <v>690</v>
      </c>
      <c r="C17" s="128">
        <v>2344</v>
      </c>
      <c r="D17" s="129">
        <v>6</v>
      </c>
      <c r="E17" s="130"/>
      <c r="F17" s="131"/>
      <c r="G17" s="81"/>
      <c r="H17" s="81"/>
      <c r="I17" s="132"/>
      <c r="J17" s="81"/>
      <c r="K17" s="81"/>
      <c r="L17" s="81"/>
      <c r="M17" s="81"/>
      <c r="N17" s="132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</row>
    <row r="18" spans="1:42" ht="24.75" customHeight="1">
      <c r="A18" s="81"/>
      <c r="B18" s="127" t="s">
        <v>692</v>
      </c>
      <c r="C18" s="128">
        <v>3000</v>
      </c>
      <c r="D18" s="129">
        <v>7</v>
      </c>
      <c r="E18" s="130"/>
      <c r="F18" s="131"/>
      <c r="G18" s="81"/>
      <c r="H18" s="81"/>
      <c r="I18" s="132"/>
      <c r="J18" s="81"/>
      <c r="K18" s="81"/>
      <c r="L18" s="81"/>
      <c r="M18" s="81"/>
      <c r="N18" s="132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</row>
    <row r="19" spans="1:42" ht="24.75" customHeight="1">
      <c r="A19" s="81"/>
      <c r="B19" s="127" t="s">
        <v>694</v>
      </c>
      <c r="C19" s="128">
        <v>2874</v>
      </c>
      <c r="D19" s="129">
        <v>1</v>
      </c>
      <c r="E19" s="130"/>
      <c r="F19" s="131"/>
      <c r="G19" s="81"/>
      <c r="H19" s="81"/>
      <c r="I19" s="132"/>
      <c r="J19" s="81"/>
      <c r="K19" s="81"/>
      <c r="L19" s="81"/>
      <c r="M19" s="81"/>
      <c r="N19" s="132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</row>
    <row r="20" spans="1:42" ht="24.75" customHeight="1">
      <c r="A20" s="81"/>
      <c r="B20" s="127" t="s">
        <v>696</v>
      </c>
      <c r="C20" s="128">
        <v>3298</v>
      </c>
      <c r="D20" s="129">
        <v>4</v>
      </c>
      <c r="E20" s="130"/>
      <c r="F20" s="131"/>
      <c r="G20" s="81"/>
      <c r="H20" s="81"/>
      <c r="I20" s="132"/>
      <c r="J20" s="81"/>
      <c r="K20" s="81"/>
      <c r="L20" s="81"/>
      <c r="M20" s="81"/>
      <c r="N20" s="132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</row>
    <row r="21" spans="1:42" ht="24.75" customHeight="1">
      <c r="A21" s="81"/>
      <c r="B21" s="127" t="s">
        <v>698</v>
      </c>
      <c r="C21" s="128">
        <v>5683</v>
      </c>
      <c r="D21" s="129">
        <v>7</v>
      </c>
      <c r="E21" s="130"/>
      <c r="F21" s="131"/>
      <c r="G21" s="81"/>
      <c r="H21" s="81"/>
      <c r="I21" s="132"/>
      <c r="J21" s="81"/>
      <c r="K21" s="81"/>
      <c r="L21" s="81"/>
      <c r="M21" s="81"/>
      <c r="N21" s="132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</row>
    <row r="22" spans="1:42" ht="24.75" customHeight="1">
      <c r="A22" s="81"/>
      <c r="B22" s="127" t="s">
        <v>700</v>
      </c>
      <c r="C22" s="128">
        <v>3644</v>
      </c>
      <c r="D22" s="129">
        <v>8</v>
      </c>
      <c r="E22" s="130"/>
      <c r="F22" s="131"/>
      <c r="G22" s="81"/>
      <c r="H22" s="81"/>
      <c r="I22" s="132"/>
      <c r="J22" s="81"/>
      <c r="K22" s="81"/>
      <c r="L22" s="81"/>
      <c r="M22" s="81"/>
      <c r="N22" s="132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</row>
    <row r="23" spans="1:42" ht="24.75" customHeight="1">
      <c r="A23" s="81"/>
      <c r="B23" s="127" t="s">
        <v>702</v>
      </c>
      <c r="C23" s="128">
        <v>183</v>
      </c>
      <c r="D23" s="129">
        <v>9</v>
      </c>
      <c r="E23" s="130"/>
      <c r="F23" s="131"/>
      <c r="G23" s="81"/>
      <c r="H23" s="81"/>
      <c r="I23" s="132"/>
      <c r="J23" s="81"/>
      <c r="K23" s="81"/>
      <c r="L23" s="81"/>
      <c r="M23" s="81"/>
      <c r="N23" s="132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</row>
    <row r="24" spans="1:42" ht="24.75" customHeight="1">
      <c r="A24" s="81"/>
      <c r="B24" s="127" t="s">
        <v>704</v>
      </c>
      <c r="C24" s="128">
        <f t="shared" ref="C24:C25" si="3">C23+87</f>
        <v>270</v>
      </c>
      <c r="D24" s="129">
        <v>6</v>
      </c>
      <c r="E24" s="130"/>
      <c r="F24" s="131"/>
      <c r="G24" s="81"/>
      <c r="H24" s="81"/>
      <c r="I24" s="132"/>
      <c r="J24" s="81"/>
      <c r="K24" s="81"/>
      <c r="L24" s="81"/>
      <c r="M24" s="81"/>
      <c r="N24" s="132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</row>
    <row r="25" spans="1:42" ht="24.75" customHeight="1">
      <c r="A25" s="81"/>
      <c r="B25" s="127" t="s">
        <v>706</v>
      </c>
      <c r="C25" s="128">
        <f t="shared" si="3"/>
        <v>357</v>
      </c>
      <c r="D25" s="129">
        <v>3</v>
      </c>
      <c r="E25" s="130"/>
      <c r="F25" s="131"/>
      <c r="G25" s="81"/>
      <c r="H25" s="81"/>
      <c r="I25" s="132"/>
      <c r="J25" s="81"/>
      <c r="K25" s="81"/>
      <c r="L25" s="81"/>
      <c r="M25" s="81"/>
      <c r="N25" s="132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</row>
    <row r="26" spans="1:42" ht="24.75" customHeight="1">
      <c r="A26" s="81"/>
      <c r="B26" s="127" t="s">
        <v>708</v>
      </c>
      <c r="C26" s="128">
        <v>9844</v>
      </c>
      <c r="D26" s="129">
        <v>2</v>
      </c>
      <c r="E26" s="130"/>
      <c r="F26" s="131"/>
      <c r="G26" s="81"/>
      <c r="H26" s="81"/>
      <c r="I26" s="132"/>
      <c r="J26" s="81"/>
      <c r="K26" s="81"/>
      <c r="L26" s="81"/>
      <c r="M26" s="81"/>
      <c r="N26" s="132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</row>
    <row r="27" spans="1:42" ht="24.75" customHeight="1">
      <c r="A27" s="81"/>
      <c r="B27" s="127" t="s">
        <v>710</v>
      </c>
      <c r="C27" s="128">
        <v>1333</v>
      </c>
      <c r="D27" s="129">
        <v>1</v>
      </c>
      <c r="E27" s="130"/>
      <c r="F27" s="131"/>
      <c r="G27" s="81"/>
      <c r="H27" s="81"/>
      <c r="I27" s="132"/>
      <c r="J27" s="81"/>
      <c r="K27" s="81"/>
      <c r="L27" s="81"/>
      <c r="M27" s="81"/>
      <c r="N27" s="132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</row>
    <row r="28" spans="1:42" ht="24.75" customHeight="1">
      <c r="A28" s="81"/>
      <c r="B28" s="127" t="s">
        <v>712</v>
      </c>
      <c r="C28" s="128">
        <f>C27+87</f>
        <v>1420</v>
      </c>
      <c r="D28" s="129">
        <v>4</v>
      </c>
      <c r="E28" s="130"/>
      <c r="F28" s="131"/>
      <c r="G28" s="81"/>
      <c r="H28" s="81"/>
      <c r="I28" s="132"/>
      <c r="J28" s="81"/>
      <c r="K28" s="81"/>
      <c r="L28" s="81"/>
      <c r="M28" s="81"/>
      <c r="N28" s="132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</row>
    <row r="29" spans="1:42" ht="24.75" customHeight="1">
      <c r="A29" s="81"/>
      <c r="B29" s="127" t="s">
        <v>714</v>
      </c>
      <c r="C29" s="128">
        <f t="shared" ref="C29:C37" si="4">C28+870</f>
        <v>2290</v>
      </c>
      <c r="D29" s="129">
        <v>5</v>
      </c>
      <c r="E29" s="130"/>
      <c r="F29" s="131"/>
      <c r="G29" s="81"/>
      <c r="H29" s="81"/>
      <c r="I29" s="132"/>
      <c r="J29" s="81"/>
      <c r="K29" s="81"/>
      <c r="L29" s="81"/>
      <c r="M29" s="81"/>
      <c r="N29" s="132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</row>
    <row r="30" spans="1:42" ht="24.75" customHeight="1">
      <c r="A30" s="81"/>
      <c r="B30" s="127" t="s">
        <v>716</v>
      </c>
      <c r="C30" s="128">
        <f t="shared" si="4"/>
        <v>3160</v>
      </c>
      <c r="D30" s="129">
        <v>8</v>
      </c>
      <c r="E30" s="130"/>
      <c r="F30" s="131"/>
      <c r="G30" s="81"/>
      <c r="H30" s="81"/>
      <c r="I30" s="132"/>
      <c r="J30" s="81"/>
      <c r="K30" s="81"/>
      <c r="L30" s="81"/>
      <c r="M30" s="81"/>
      <c r="N30" s="132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</row>
    <row r="31" spans="1:42" ht="24.75" customHeight="1">
      <c r="A31" s="81"/>
      <c r="B31" s="127" t="s">
        <v>718</v>
      </c>
      <c r="C31" s="128">
        <f t="shared" si="4"/>
        <v>4030</v>
      </c>
      <c r="D31" s="129">
        <v>7</v>
      </c>
      <c r="E31" s="130"/>
      <c r="F31" s="131"/>
      <c r="G31" s="81"/>
      <c r="H31" s="81"/>
      <c r="I31" s="132"/>
      <c r="J31" s="81"/>
      <c r="K31" s="81"/>
      <c r="L31" s="81"/>
      <c r="M31" s="81"/>
      <c r="N31" s="132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</row>
    <row r="32" spans="1:42" ht="24.75" customHeight="1">
      <c r="A32" s="81"/>
      <c r="B32" s="127" t="s">
        <v>695</v>
      </c>
      <c r="C32" s="128">
        <f t="shared" si="4"/>
        <v>4900</v>
      </c>
      <c r="D32" s="129">
        <v>4</v>
      </c>
      <c r="E32" s="130"/>
      <c r="F32" s="131"/>
      <c r="G32" s="81"/>
      <c r="H32" s="81"/>
      <c r="I32" s="132"/>
      <c r="J32" s="81"/>
      <c r="K32" s="81"/>
      <c r="L32" s="81"/>
      <c r="M32" s="81"/>
      <c r="N32" s="132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</row>
    <row r="33" spans="1:42" ht="24.75" customHeight="1">
      <c r="A33" s="81"/>
      <c r="B33" s="127" t="s">
        <v>721</v>
      </c>
      <c r="C33" s="128">
        <f t="shared" si="4"/>
        <v>5770</v>
      </c>
      <c r="D33" s="129">
        <v>5</v>
      </c>
      <c r="E33" s="130"/>
      <c r="F33" s="131"/>
      <c r="G33" s="81"/>
      <c r="H33" s="81"/>
      <c r="I33" s="132"/>
      <c r="J33" s="81"/>
      <c r="K33" s="81"/>
      <c r="L33" s="81"/>
      <c r="M33" s="81"/>
      <c r="N33" s="132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</row>
    <row r="34" spans="1:42" ht="24.75" customHeight="1">
      <c r="A34" s="81"/>
      <c r="B34" s="127" t="s">
        <v>1168</v>
      </c>
      <c r="C34" s="128">
        <f t="shared" si="4"/>
        <v>6640</v>
      </c>
      <c r="D34" s="129">
        <v>6</v>
      </c>
      <c r="E34" s="130"/>
      <c r="F34" s="131"/>
      <c r="G34" s="81"/>
      <c r="H34" s="81"/>
      <c r="I34" s="132"/>
      <c r="J34" s="81"/>
      <c r="K34" s="81"/>
      <c r="L34" s="81"/>
      <c r="M34" s="81"/>
      <c r="N34" s="132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</row>
    <row r="35" spans="1:42" ht="24.75" customHeight="1">
      <c r="A35" s="81"/>
      <c r="B35" s="127" t="s">
        <v>1176</v>
      </c>
      <c r="C35" s="128">
        <f t="shared" si="4"/>
        <v>7510</v>
      </c>
      <c r="D35" s="129">
        <v>9</v>
      </c>
      <c r="E35" s="130"/>
      <c r="F35" s="131"/>
      <c r="G35" s="81"/>
      <c r="H35" s="81"/>
      <c r="I35" s="132"/>
      <c r="J35" s="81"/>
      <c r="K35" s="81"/>
      <c r="L35" s="81"/>
      <c r="M35" s="81"/>
      <c r="N35" s="132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</row>
    <row r="36" spans="1:42" ht="24.75" customHeight="1">
      <c r="A36" s="81"/>
      <c r="B36" s="127" t="s">
        <v>1187</v>
      </c>
      <c r="C36" s="128">
        <f t="shared" si="4"/>
        <v>8380</v>
      </c>
      <c r="D36" s="129">
        <v>8</v>
      </c>
      <c r="E36" s="130"/>
      <c r="F36" s="131"/>
      <c r="G36" s="81"/>
      <c r="H36" s="81"/>
      <c r="I36" s="132"/>
      <c r="J36" s="81"/>
      <c r="K36" s="81"/>
      <c r="L36" s="81"/>
      <c r="M36" s="81"/>
      <c r="N36" s="132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</row>
    <row r="37" spans="1:42" ht="24.75" customHeight="1">
      <c r="A37" s="81"/>
      <c r="B37" s="127" t="s">
        <v>1197</v>
      </c>
      <c r="C37" s="128">
        <f t="shared" si="4"/>
        <v>9250</v>
      </c>
      <c r="D37" s="129">
        <v>5</v>
      </c>
      <c r="E37" s="130"/>
      <c r="F37" s="131"/>
      <c r="G37" s="81"/>
      <c r="H37" s="81"/>
      <c r="I37" s="132"/>
      <c r="J37" s="81"/>
      <c r="K37" s="81"/>
      <c r="L37" s="81"/>
      <c r="M37" s="81"/>
      <c r="N37" s="132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</row>
    <row r="38" spans="1:42" ht="24.75" customHeight="1">
      <c r="A38" s="81"/>
      <c r="B38" s="127" t="s">
        <v>1205</v>
      </c>
      <c r="C38" s="128">
        <f t="shared" ref="C38:C41" si="5">C13-3000</f>
        <v>5000</v>
      </c>
      <c r="D38" s="129">
        <v>6</v>
      </c>
      <c r="E38" s="130"/>
      <c r="F38" s="131"/>
      <c r="G38" s="81"/>
      <c r="H38" s="81"/>
      <c r="I38" s="132"/>
      <c r="J38" s="81"/>
      <c r="K38" s="81"/>
      <c r="L38" s="81"/>
      <c r="M38" s="81"/>
      <c r="N38" s="132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</row>
    <row r="39" spans="1:42" ht="24.75" customHeight="1">
      <c r="A39" s="81"/>
      <c r="B39" s="127" t="s">
        <v>1215</v>
      </c>
      <c r="C39" s="128">
        <f t="shared" si="5"/>
        <v>5237</v>
      </c>
      <c r="D39" s="129">
        <v>3</v>
      </c>
      <c r="E39" s="130"/>
      <c r="F39" s="131"/>
      <c r="G39" s="81"/>
      <c r="H39" s="81"/>
      <c r="I39" s="132"/>
      <c r="J39" s="81"/>
      <c r="K39" s="81"/>
      <c r="L39" s="81"/>
      <c r="M39" s="81"/>
      <c r="N39" s="132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</row>
    <row r="40" spans="1:42" ht="24.75" customHeight="1">
      <c r="A40" s="81"/>
      <c r="B40" s="127" t="s">
        <v>1224</v>
      </c>
      <c r="C40" s="128">
        <f t="shared" si="5"/>
        <v>5411</v>
      </c>
      <c r="D40" s="129">
        <v>2</v>
      </c>
      <c r="E40" s="130"/>
      <c r="F40" s="131"/>
      <c r="G40" s="81"/>
      <c r="H40" s="81"/>
      <c r="I40" s="132"/>
      <c r="J40" s="81"/>
      <c r="K40" s="81"/>
      <c r="L40" s="81"/>
      <c r="M40" s="81"/>
      <c r="N40" s="132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</row>
    <row r="41" spans="1:42" ht="24.75" customHeight="1">
      <c r="A41" s="81"/>
      <c r="B41" s="127" t="s">
        <v>1232</v>
      </c>
      <c r="C41" s="128">
        <f t="shared" si="5"/>
        <v>2001</v>
      </c>
      <c r="D41" s="129">
        <v>1</v>
      </c>
      <c r="E41" s="130"/>
      <c r="F41" s="131"/>
      <c r="G41" s="81"/>
      <c r="H41" s="81"/>
      <c r="I41" s="132"/>
      <c r="J41" s="81"/>
      <c r="K41" s="81"/>
      <c r="L41" s="81"/>
      <c r="M41" s="81"/>
      <c r="N41" s="132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</row>
    <row r="42" spans="1:42" ht="24.75" customHeight="1">
      <c r="A42" s="81"/>
      <c r="B42" s="127" t="s">
        <v>1242</v>
      </c>
      <c r="C42" s="128">
        <f>C41+298</f>
        <v>2299</v>
      </c>
      <c r="D42" s="129">
        <v>7</v>
      </c>
      <c r="E42" s="130"/>
      <c r="F42" s="131"/>
      <c r="G42" s="81"/>
      <c r="H42" s="81"/>
      <c r="I42" s="132"/>
      <c r="J42" s="81"/>
      <c r="K42" s="81"/>
      <c r="L42" s="81"/>
      <c r="M42" s="81"/>
      <c r="N42" s="132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</row>
    <row r="43" spans="1:42" ht="24.75" customHeight="1">
      <c r="A43" s="81"/>
      <c r="B43" s="127" t="s">
        <v>695</v>
      </c>
      <c r="C43" s="128">
        <f t="shared" ref="C43:C48" si="6">C42+983</f>
        <v>3282</v>
      </c>
      <c r="D43" s="129">
        <v>9</v>
      </c>
      <c r="E43" s="130"/>
      <c r="F43" s="131"/>
      <c r="G43" s="81"/>
      <c r="H43" s="81"/>
      <c r="I43" s="132"/>
      <c r="J43" s="81"/>
      <c r="K43" s="81"/>
      <c r="L43" s="81"/>
      <c r="M43" s="81"/>
      <c r="N43" s="132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</row>
    <row r="44" spans="1:42" ht="24.75" customHeight="1">
      <c r="A44" s="81"/>
      <c r="B44" s="127" t="s">
        <v>1197</v>
      </c>
      <c r="C44" s="128">
        <f t="shared" si="6"/>
        <v>4265</v>
      </c>
      <c r="D44" s="129">
        <v>8</v>
      </c>
      <c r="E44" s="130"/>
      <c r="F44" s="131"/>
      <c r="G44" s="81"/>
      <c r="H44" s="81"/>
      <c r="I44" s="132"/>
      <c r="J44" s="81"/>
      <c r="K44" s="81"/>
      <c r="L44" s="81"/>
      <c r="M44" s="81"/>
      <c r="N44" s="132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</row>
    <row r="45" spans="1:42" ht="24.75" customHeight="1">
      <c r="A45" s="81"/>
      <c r="B45" s="127" t="s">
        <v>1270</v>
      </c>
      <c r="C45" s="128">
        <f t="shared" si="6"/>
        <v>5248</v>
      </c>
      <c r="D45" s="129">
        <v>7</v>
      </c>
      <c r="E45" s="130"/>
      <c r="F45" s="131"/>
      <c r="G45" s="81"/>
      <c r="H45" s="81"/>
      <c r="I45" s="132"/>
      <c r="J45" s="81"/>
      <c r="K45" s="81"/>
      <c r="L45" s="81"/>
      <c r="M45" s="81"/>
      <c r="N45" s="132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</row>
    <row r="46" spans="1:42" ht="24.75" customHeight="1">
      <c r="A46" s="81"/>
      <c r="B46" s="127" t="s">
        <v>1279</v>
      </c>
      <c r="C46" s="128">
        <f t="shared" si="6"/>
        <v>6231</v>
      </c>
      <c r="D46" s="129">
        <v>2</v>
      </c>
      <c r="E46" s="130"/>
      <c r="F46" s="131"/>
      <c r="G46" s="81"/>
      <c r="H46" s="81"/>
      <c r="I46" s="132"/>
      <c r="J46" s="81"/>
      <c r="K46" s="81"/>
      <c r="L46" s="81"/>
      <c r="M46" s="81"/>
      <c r="N46" s="132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</row>
    <row r="47" spans="1:42" ht="24.75" customHeight="1">
      <c r="A47" s="81"/>
      <c r="B47" s="127" t="s">
        <v>1289</v>
      </c>
      <c r="C47" s="128">
        <f t="shared" si="6"/>
        <v>7214</v>
      </c>
      <c r="D47" s="129">
        <v>5</v>
      </c>
      <c r="E47" s="130"/>
      <c r="F47" s="131"/>
      <c r="G47" s="81"/>
      <c r="H47" s="81"/>
      <c r="I47" s="132"/>
      <c r="J47" s="81"/>
      <c r="K47" s="81"/>
      <c r="L47" s="81"/>
      <c r="M47" s="81"/>
      <c r="N47" s="132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</row>
    <row r="48" spans="1:42" ht="24.75" customHeight="1">
      <c r="A48" s="81"/>
      <c r="B48" s="127" t="s">
        <v>1297</v>
      </c>
      <c r="C48" s="128">
        <f t="shared" si="6"/>
        <v>8197</v>
      </c>
      <c r="D48" s="129">
        <v>4</v>
      </c>
      <c r="E48" s="130"/>
      <c r="F48" s="131"/>
      <c r="G48" s="81"/>
      <c r="H48" s="81"/>
      <c r="I48" s="132"/>
      <c r="J48" s="81"/>
      <c r="K48" s="81"/>
      <c r="L48" s="81"/>
      <c r="M48" s="81"/>
      <c r="N48" s="132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</row>
    <row r="49" spans="1:42" ht="24.75" customHeight="1">
      <c r="A49" s="81"/>
      <c r="B49" s="127" t="s">
        <v>1306</v>
      </c>
      <c r="C49" s="128">
        <f>C41-9</f>
        <v>1992</v>
      </c>
      <c r="D49" s="129">
        <v>1</v>
      </c>
      <c r="E49" s="130"/>
      <c r="F49" s="131"/>
      <c r="G49" s="81"/>
      <c r="H49" s="81"/>
      <c r="I49" s="132"/>
      <c r="J49" s="81"/>
      <c r="K49" s="81"/>
      <c r="L49" s="81"/>
      <c r="M49" s="81"/>
      <c r="N49" s="132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</row>
    <row r="50" spans="1:42" ht="24.75" customHeight="1">
      <c r="A50" s="81"/>
      <c r="B50" s="127" t="s">
        <v>1315</v>
      </c>
      <c r="C50" s="128">
        <v>1000</v>
      </c>
      <c r="D50" s="129">
        <v>6</v>
      </c>
      <c r="E50" s="130"/>
      <c r="F50" s="131"/>
      <c r="G50" s="81"/>
      <c r="H50" s="81"/>
      <c r="I50" s="132"/>
      <c r="J50" s="81"/>
      <c r="K50" s="81"/>
      <c r="L50" s="81"/>
      <c r="M50" s="81"/>
      <c r="N50" s="132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</row>
    <row r="51" spans="1:42" ht="24.75" customHeight="1">
      <c r="A51" s="81"/>
      <c r="B51" s="127" t="s">
        <v>1325</v>
      </c>
      <c r="C51" s="128">
        <v>5000</v>
      </c>
      <c r="D51" s="129">
        <v>3</v>
      </c>
      <c r="E51" s="130"/>
      <c r="F51" s="131"/>
      <c r="G51" s="81"/>
      <c r="H51" s="81"/>
      <c r="I51" s="132"/>
      <c r="J51" s="81"/>
      <c r="K51" s="81"/>
      <c r="L51" s="81"/>
      <c r="M51" s="81"/>
      <c r="N51" s="132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</row>
    <row r="52" spans="1:42" ht="24.75" customHeight="1">
      <c r="A52" s="81"/>
      <c r="B52" s="127" t="s">
        <v>1333</v>
      </c>
      <c r="C52" s="128">
        <v>2500</v>
      </c>
      <c r="D52" s="129">
        <v>2</v>
      </c>
      <c r="E52" s="130"/>
      <c r="F52" s="131"/>
      <c r="G52" s="81"/>
      <c r="H52" s="81"/>
      <c r="I52" s="132"/>
      <c r="J52" s="81"/>
      <c r="K52" s="81"/>
      <c r="L52" s="81"/>
      <c r="M52" s="81"/>
      <c r="N52" s="132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</row>
    <row r="53" spans="1:42" ht="24.75" customHeight="1">
      <c r="A53" s="81"/>
      <c r="B53" s="127" t="s">
        <v>1340</v>
      </c>
      <c r="C53" s="128">
        <f>C44+2000</f>
        <v>6265</v>
      </c>
      <c r="D53" s="129">
        <v>5</v>
      </c>
      <c r="E53" s="130"/>
      <c r="F53" s="131"/>
      <c r="G53" s="81"/>
      <c r="H53" s="81"/>
      <c r="I53" s="132"/>
      <c r="J53" s="81"/>
      <c r="K53" s="81"/>
      <c r="L53" s="81"/>
      <c r="M53" s="81"/>
      <c r="N53" s="132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</row>
    <row r="54" spans="1:42" ht="24.75" customHeight="1">
      <c r="A54" s="81"/>
      <c r="B54" s="127" t="s">
        <v>1348</v>
      </c>
      <c r="C54" s="128">
        <f>C53-3000</f>
        <v>3265</v>
      </c>
      <c r="D54" s="129">
        <v>4</v>
      </c>
      <c r="E54" s="130"/>
      <c r="F54" s="131"/>
      <c r="G54" s="81"/>
      <c r="H54" s="81"/>
      <c r="I54" s="132"/>
      <c r="J54" s="81"/>
      <c r="K54" s="81"/>
      <c r="L54" s="81"/>
      <c r="M54" s="81"/>
      <c r="N54" s="132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</row>
    <row r="55" spans="1:42" ht="24.75" customHeight="1">
      <c r="A55" s="81"/>
      <c r="B55" s="127" t="s">
        <v>1354</v>
      </c>
      <c r="C55" s="128">
        <v>1233</v>
      </c>
      <c r="D55" s="129">
        <v>1</v>
      </c>
      <c r="E55" s="130"/>
      <c r="F55" s="131"/>
      <c r="G55" s="81"/>
      <c r="H55" s="81"/>
      <c r="I55" s="132"/>
      <c r="J55" s="81"/>
      <c r="K55" s="81"/>
      <c r="L55" s="81"/>
      <c r="M55" s="81"/>
      <c r="N55" s="132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</row>
    <row r="56" spans="1:42" ht="24.75" customHeight="1">
      <c r="A56" s="81"/>
      <c r="B56" s="127" t="s">
        <v>1362</v>
      </c>
      <c r="C56" s="128">
        <v>8782</v>
      </c>
      <c r="D56" s="129">
        <v>2</v>
      </c>
      <c r="E56" s="130"/>
      <c r="F56" s="131"/>
      <c r="G56" s="81"/>
      <c r="H56" s="81"/>
      <c r="I56" s="132"/>
      <c r="J56" s="81"/>
      <c r="K56" s="81"/>
      <c r="L56" s="81"/>
      <c r="M56" s="81"/>
      <c r="N56" s="132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</row>
    <row r="57" spans="1:42" ht="24.75" customHeight="1">
      <c r="A57" s="81"/>
      <c r="B57" s="127" t="s">
        <v>1370</v>
      </c>
      <c r="C57" s="128">
        <v>1209</v>
      </c>
      <c r="D57" s="129">
        <v>5</v>
      </c>
      <c r="E57" s="130"/>
      <c r="F57" s="131"/>
      <c r="G57" s="81"/>
      <c r="H57" s="81"/>
      <c r="I57" s="132"/>
      <c r="J57" s="81"/>
      <c r="K57" s="81"/>
      <c r="L57" s="81"/>
      <c r="M57" s="81"/>
      <c r="N57" s="132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</row>
    <row r="58" spans="1:42" ht="24.75" customHeight="1">
      <c r="A58" s="81"/>
      <c r="B58" s="127" t="s">
        <v>1377</v>
      </c>
      <c r="C58" s="128">
        <v>982</v>
      </c>
      <c r="D58" s="129">
        <v>8</v>
      </c>
      <c r="E58" s="130"/>
      <c r="F58" s="131"/>
      <c r="G58" s="81"/>
      <c r="H58" s="81"/>
      <c r="I58" s="132"/>
      <c r="J58" s="81"/>
      <c r="K58" s="81"/>
      <c r="L58" s="81"/>
      <c r="M58" s="81"/>
      <c r="N58" s="132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</row>
    <row r="59" spans="1:42" ht="24.75" customHeight="1">
      <c r="A59" s="81"/>
      <c r="B59" s="127" t="s">
        <v>695</v>
      </c>
      <c r="C59" s="128">
        <v>653</v>
      </c>
      <c r="D59" s="129">
        <v>2</v>
      </c>
      <c r="E59" s="130"/>
      <c r="F59" s="131"/>
      <c r="G59" s="81"/>
      <c r="H59" s="81"/>
      <c r="I59" s="132"/>
      <c r="J59" s="81"/>
      <c r="K59" s="81"/>
      <c r="L59" s="81"/>
      <c r="M59" s="81"/>
      <c r="N59" s="132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</row>
    <row r="60" spans="1:42" ht="16.5" customHeight="1">
      <c r="A60" s="81"/>
      <c r="B60" s="81"/>
      <c r="C60" s="81"/>
      <c r="D60" s="81"/>
      <c r="E60" s="81"/>
      <c r="F60" s="81"/>
      <c r="G60" s="81"/>
      <c r="H60" s="81"/>
      <c r="I60" s="132"/>
      <c r="J60" s="81"/>
      <c r="K60" s="81"/>
      <c r="L60" s="81"/>
      <c r="M60" s="81"/>
      <c r="N60" s="132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</row>
    <row r="61" spans="1:42" ht="16.5" customHeight="1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132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</row>
    <row r="62" spans="1:42" ht="16.5" customHeight="1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132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</row>
    <row r="63" spans="1:42" ht="16.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132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</row>
    <row r="64" spans="1:42" ht="16.5" customHeight="1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132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</row>
    <row r="65" spans="1:42" ht="16.5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132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</row>
    <row r="66" spans="1:42" ht="16.5" customHeight="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132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</row>
    <row r="67" spans="1:42" ht="16.5" customHeight="1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132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</row>
    <row r="68" spans="1:42" ht="16.5" customHeight="1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132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</row>
    <row r="69" spans="1:42" ht="16.5" customHeight="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132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</row>
    <row r="70" spans="1:42" ht="16.5" customHeight="1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132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</row>
    <row r="71" spans="1:42" ht="16.5" customHeight="1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132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</row>
    <row r="72" spans="1:42" ht="16.5" customHeight="1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132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</row>
    <row r="73" spans="1:42" ht="16.5" customHeight="1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132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</row>
    <row r="74" spans="1:42" ht="16.5" customHeight="1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132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</row>
    <row r="75" spans="1:42" ht="16.5" customHeight="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132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</row>
    <row r="76" spans="1:42" ht="16.5" customHeight="1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132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</row>
    <row r="77" spans="1:42" ht="16.5" customHeight="1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132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</row>
    <row r="78" spans="1:42" ht="16.5" customHeight="1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132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</row>
    <row r="79" spans="1:42" ht="16.5" customHeight="1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132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</row>
    <row r="80" spans="1:42" ht="16.5" customHeight="1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132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</row>
    <row r="81" spans="1:42" ht="16.5" customHeigh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</row>
    <row r="82" spans="1:42" ht="16.5" customHeight="1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</row>
    <row r="83" spans="1:42" ht="16.5" customHeight="1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</row>
    <row r="84" spans="1:42" ht="16.5" customHeight="1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</row>
    <row r="85" spans="1:42" ht="16.5" customHeight="1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</row>
    <row r="86" spans="1:42" ht="16.5" customHeight="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</row>
    <row r="87" spans="1:42" ht="16.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</row>
    <row r="88" spans="1:42" ht="16.5" customHeight="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</row>
    <row r="89" spans="1:42" ht="16.5" customHeight="1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</row>
    <row r="90" spans="1:42" ht="16.5" customHeight="1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</row>
    <row r="91" spans="1:42" ht="16.5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</row>
    <row r="92" spans="1:42" ht="16.5" customHeight="1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</row>
    <row r="93" spans="1:42" ht="16.5" customHeight="1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</row>
    <row r="94" spans="1:42" ht="16.5" customHeight="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</row>
    <row r="95" spans="1:42" ht="16.5" customHeight="1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</row>
    <row r="96" spans="1:42" ht="16.5" customHeight="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</row>
    <row r="97" spans="1:42" ht="16.5" customHeight="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</row>
    <row r="98" spans="1:42" ht="16.5" customHeight="1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</row>
    <row r="99" spans="1:42" ht="16.5" customHeight="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</row>
    <row r="100" spans="1:42" ht="16.5" customHeight="1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</row>
    <row r="101" spans="1:42" ht="16.5" customHeight="1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</row>
    <row r="102" spans="1:42" ht="16.5" customHeight="1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</row>
    <row r="103" spans="1:42" ht="16.5" customHeight="1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</row>
    <row r="104" spans="1:42" ht="16.5" customHeight="1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</row>
    <row r="105" spans="1:42" ht="16.5" customHeight="1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</row>
    <row r="106" spans="1:42" ht="16.5" customHeight="1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</row>
    <row r="107" spans="1:42" ht="16.5" customHeight="1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</row>
    <row r="108" spans="1:42" ht="16.5" customHeight="1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</row>
    <row r="109" spans="1:42" ht="16.5" customHeight="1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</row>
    <row r="110" spans="1:42" ht="16.5" customHeight="1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</row>
    <row r="111" spans="1:42" ht="16.5" customHeight="1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</row>
    <row r="112" spans="1:42" ht="16.5" customHeight="1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</row>
    <row r="113" spans="1:42" ht="16.5" customHeight="1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</row>
    <row r="114" spans="1:42" ht="16.5" customHeight="1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</row>
    <row r="115" spans="1:42" ht="16.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</row>
    <row r="116" spans="1:42" ht="16.5" customHeight="1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</row>
    <row r="117" spans="1:42" ht="16.5" customHeight="1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</row>
    <row r="118" spans="1:42" ht="16.5" customHeight="1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</row>
    <row r="119" spans="1:42" ht="16.5" customHeight="1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</row>
    <row r="120" spans="1:42" ht="16.5" customHeight="1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</row>
    <row r="121" spans="1:42" ht="16.5" customHeight="1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</row>
    <row r="122" spans="1:42" ht="16.5" customHeight="1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</row>
    <row r="123" spans="1:42" ht="16.5" customHeight="1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</row>
    <row r="124" spans="1:42" ht="16.5" customHeight="1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</row>
    <row r="125" spans="1:42" ht="16.5" customHeight="1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</row>
    <row r="126" spans="1:42" ht="16.5" customHeight="1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</row>
    <row r="127" spans="1:42" ht="16.5" customHeight="1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</row>
    <row r="128" spans="1:42" ht="16.5" customHeight="1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</row>
    <row r="129" spans="1:42" ht="16.5" customHeight="1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</row>
    <row r="130" spans="1:42" ht="16.5" customHeight="1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</row>
    <row r="131" spans="1:42" ht="16.5" customHeight="1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</row>
    <row r="132" spans="1:42" ht="16.5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</row>
    <row r="133" spans="1:42" ht="16.5" customHeight="1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</row>
    <row r="134" spans="1:42" ht="16.5" customHeight="1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</row>
    <row r="135" spans="1:42" ht="16.5" customHeight="1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</row>
    <row r="136" spans="1:42" ht="16.5" customHeight="1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</row>
    <row r="137" spans="1:42" ht="16.5" customHeight="1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</row>
    <row r="138" spans="1:42" ht="16.5" customHeight="1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</row>
    <row r="139" spans="1:42" ht="16.5" customHeight="1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</row>
    <row r="140" spans="1:42" ht="16.5" customHeight="1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</row>
    <row r="141" spans="1:42" ht="16.5" customHeight="1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</row>
    <row r="142" spans="1:42" ht="16.5" customHeight="1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</row>
    <row r="143" spans="1:42" ht="16.5" customHeight="1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</row>
    <row r="144" spans="1:42" ht="16.5" customHeight="1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</row>
    <row r="145" spans="1:42" ht="16.5" customHeight="1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</row>
    <row r="146" spans="1:42" ht="16.5" customHeight="1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</row>
    <row r="147" spans="1:42" ht="16.5" customHeight="1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</row>
    <row r="148" spans="1:42" ht="16.5" customHeight="1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</row>
    <row r="149" spans="1:42" ht="16.5" customHeight="1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</row>
    <row r="150" spans="1:42" ht="16.5" customHeight="1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</row>
    <row r="151" spans="1:42" ht="16.5" customHeight="1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</row>
    <row r="152" spans="1:42" ht="16.5" customHeight="1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</row>
    <row r="153" spans="1:42" ht="16.5" customHeight="1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</row>
    <row r="154" spans="1:42" ht="16.5" customHeight="1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</row>
    <row r="155" spans="1:42" ht="16.5" customHeight="1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</row>
    <row r="156" spans="1:42" ht="16.5" customHeight="1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</row>
    <row r="157" spans="1:42" ht="16.5" customHeight="1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</row>
    <row r="158" spans="1:42" ht="16.5" customHeight="1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</row>
    <row r="159" spans="1:42" ht="16.5" customHeight="1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</row>
    <row r="160" spans="1:42" ht="16.5" customHeight="1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</row>
    <row r="161" spans="1:42" ht="16.5" customHeight="1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</row>
    <row r="162" spans="1:42" ht="16.5" customHeight="1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</row>
    <row r="163" spans="1:42" ht="16.5" customHeight="1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</row>
    <row r="164" spans="1:42" ht="16.5" customHeight="1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</row>
    <row r="165" spans="1:42" ht="16.5" customHeight="1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</row>
    <row r="166" spans="1:42" ht="16.5" customHeight="1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</row>
    <row r="167" spans="1:42" ht="16.5" customHeight="1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</row>
    <row r="168" spans="1:42" ht="16.5" customHeight="1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</row>
    <row r="169" spans="1:42" ht="16.5" customHeight="1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</row>
    <row r="170" spans="1:42" ht="16.5" customHeight="1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</row>
    <row r="171" spans="1:42" ht="16.5" customHeight="1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</row>
    <row r="172" spans="1:42" ht="16.5" customHeight="1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</row>
    <row r="173" spans="1:42" ht="16.5" customHeight="1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</row>
    <row r="174" spans="1:42" ht="16.5" customHeight="1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</row>
    <row r="175" spans="1:42" ht="16.5" customHeight="1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</row>
    <row r="176" spans="1:42" ht="16.5" customHeight="1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</row>
    <row r="177" spans="1:42" ht="16.5" customHeight="1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</row>
    <row r="178" spans="1:42" ht="16.5" customHeight="1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</row>
    <row r="179" spans="1:42" ht="16.5" customHeight="1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</row>
    <row r="180" spans="1:42" ht="16.5" customHeight="1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</row>
    <row r="181" spans="1:42" ht="16.5" customHeight="1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</row>
    <row r="182" spans="1:42" ht="16.5" customHeight="1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</row>
    <row r="183" spans="1:42" ht="16.5" customHeight="1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</row>
    <row r="184" spans="1:42" ht="16.5" customHeight="1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</row>
    <row r="185" spans="1:42" ht="16.5" customHeight="1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</row>
    <row r="186" spans="1:42" ht="16.5" customHeight="1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</row>
    <row r="187" spans="1:42" ht="16.5" customHeight="1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</row>
    <row r="188" spans="1:42" ht="16.5" customHeight="1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</row>
    <row r="189" spans="1:42" ht="16.5" customHeight="1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</row>
    <row r="190" spans="1:42" ht="16.5" customHeight="1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</row>
    <row r="191" spans="1:42" ht="16.5" customHeight="1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</row>
    <row r="192" spans="1:42" ht="16.5" customHeight="1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</row>
    <row r="193" spans="1:42" ht="16.5" customHeight="1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</row>
    <row r="194" spans="1:42" ht="16.5" customHeight="1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</row>
    <row r="195" spans="1:42" ht="16.5" customHeight="1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</row>
    <row r="196" spans="1:42" ht="16.5" customHeight="1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</row>
    <row r="197" spans="1:42" ht="16.5" customHeight="1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</row>
    <row r="198" spans="1:42" ht="16.5" customHeight="1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</row>
    <row r="199" spans="1:42" ht="16.5" customHeight="1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</row>
    <row r="200" spans="1:42" ht="16.5" customHeight="1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</row>
    <row r="201" spans="1:42" ht="16.5" customHeight="1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</row>
    <row r="202" spans="1:42" ht="16.5" customHeight="1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</row>
    <row r="203" spans="1:42" ht="16.5" customHeight="1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</row>
    <row r="204" spans="1:42" ht="16.5" customHeight="1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</row>
    <row r="205" spans="1:42" ht="16.5" customHeight="1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</row>
    <row r="206" spans="1:42" ht="16.5" customHeight="1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</row>
    <row r="207" spans="1:42" ht="16.5" customHeight="1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</row>
    <row r="208" spans="1:42" ht="16.5" customHeight="1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</row>
    <row r="209" spans="1:42" ht="16.5" customHeight="1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</row>
    <row r="210" spans="1:42" ht="16.5" customHeight="1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</row>
    <row r="211" spans="1:42" ht="16.5" customHeight="1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</row>
    <row r="212" spans="1:42" ht="16.5" customHeight="1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</row>
    <row r="213" spans="1:42" ht="16.5" customHeight="1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</row>
    <row r="214" spans="1:42" ht="16.5" customHeight="1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</row>
    <row r="215" spans="1:42" ht="16.5" customHeight="1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</row>
    <row r="216" spans="1:42" ht="16.5" customHeight="1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</row>
    <row r="217" spans="1:42" ht="16.5" customHeight="1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</row>
    <row r="218" spans="1:42" ht="16.5" customHeight="1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</row>
    <row r="219" spans="1:42" ht="16.5" customHeight="1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</row>
    <row r="220" spans="1:42" ht="16.5" customHeight="1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</row>
    <row r="221" spans="1:42" ht="16.5" customHeight="1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</row>
    <row r="222" spans="1:42" ht="16.5" customHeight="1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</row>
    <row r="223" spans="1:42" ht="16.5" customHeight="1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</row>
    <row r="224" spans="1:42" ht="16.5" customHeight="1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</row>
    <row r="225" spans="1:42" ht="16.5" customHeight="1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</row>
    <row r="226" spans="1:42" ht="16.5" customHeight="1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</row>
    <row r="227" spans="1:42" ht="16.5" customHeight="1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</row>
    <row r="228" spans="1:42" ht="16.5" customHeight="1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</row>
    <row r="229" spans="1:42" ht="16.5" customHeight="1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</row>
    <row r="230" spans="1:42" ht="16.5" customHeight="1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</row>
    <row r="231" spans="1:42" ht="16.5" customHeight="1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</row>
    <row r="232" spans="1:42" ht="16.5" customHeight="1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</row>
    <row r="233" spans="1:42" ht="16.5" customHeight="1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</row>
    <row r="234" spans="1:42" ht="16.5" customHeight="1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</row>
    <row r="235" spans="1:42" ht="16.5" customHeight="1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</row>
    <row r="236" spans="1:42" ht="16.5" customHeight="1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</row>
    <row r="237" spans="1:42" ht="16.5" customHeight="1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</row>
    <row r="238" spans="1:42" ht="16.5" customHeight="1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</row>
    <row r="239" spans="1:42" ht="16.5" customHeight="1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1"/>
      <c r="AN239" s="81"/>
      <c r="AO239" s="81"/>
      <c r="AP239" s="81"/>
    </row>
    <row r="240" spans="1:42" ht="16.5" customHeight="1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</row>
    <row r="241" spans="1:42" ht="16.5" customHeight="1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</row>
    <row r="242" spans="1:42" ht="16.5" customHeight="1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</row>
    <row r="243" spans="1:42" ht="16.5" customHeight="1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</row>
    <row r="244" spans="1:42" ht="16.5" customHeight="1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1"/>
      <c r="AN244" s="81"/>
      <c r="AO244" s="81"/>
      <c r="AP244" s="81"/>
    </row>
    <row r="245" spans="1:42" ht="16.5" customHeight="1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</row>
    <row r="246" spans="1:42" ht="16.5" customHeight="1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</row>
    <row r="247" spans="1:42" ht="16.5" customHeight="1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</row>
    <row r="248" spans="1:42" ht="16.5" customHeight="1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</row>
    <row r="249" spans="1:42" ht="16.5" customHeight="1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  <c r="AN249" s="81"/>
      <c r="AO249" s="81"/>
      <c r="AP249" s="81"/>
    </row>
    <row r="250" spans="1:42" ht="16.5" customHeight="1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</row>
    <row r="251" spans="1:42" ht="16.5" customHeight="1">
      <c r="A251" s="81"/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</row>
    <row r="252" spans="1:42" ht="16.5" customHeight="1">
      <c r="A252" s="81"/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81"/>
      <c r="AP252" s="81"/>
    </row>
    <row r="253" spans="1:42" ht="16.5" customHeight="1">
      <c r="A253" s="81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</row>
    <row r="254" spans="1:42" ht="16.5" customHeight="1">
      <c r="A254" s="81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81"/>
      <c r="AO254" s="81"/>
      <c r="AP254" s="81"/>
    </row>
    <row r="255" spans="1:42" ht="16.5" customHeight="1">
      <c r="A255" s="81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</row>
    <row r="256" spans="1:42" ht="16.5" customHeight="1">
      <c r="A256" s="81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</row>
    <row r="257" spans="1:42" ht="16.5" customHeight="1">
      <c r="A257" s="81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</row>
    <row r="258" spans="1:42" ht="16.5" customHeight="1">
      <c r="A258" s="81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</row>
    <row r="259" spans="1:42" ht="16.5" customHeight="1">
      <c r="A259" s="81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1"/>
      <c r="AN259" s="81"/>
      <c r="AO259" s="81"/>
      <c r="AP259" s="81"/>
    </row>
    <row r="260" spans="1:42" ht="13.2"/>
    <row r="261" spans="1:42" ht="13.2"/>
    <row r="262" spans="1:42" ht="13.2"/>
    <row r="263" spans="1:42" ht="13.2"/>
    <row r="264" spans="1:42" ht="13.2"/>
    <row r="265" spans="1:42" ht="13.2"/>
    <row r="266" spans="1:42" ht="13.2"/>
    <row r="267" spans="1:42" ht="13.2"/>
    <row r="268" spans="1:42" ht="13.2"/>
    <row r="269" spans="1:42" ht="13.2"/>
    <row r="270" spans="1:42" ht="13.2"/>
    <row r="271" spans="1:42" ht="13.2"/>
    <row r="272" spans="1:4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</sheetData>
  <pageMargins left="0.69930555555555596" right="0.69930555555555596" top="0.75" bottom="0.75" header="0" footer="0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L234"/>
  <sheetViews>
    <sheetView workbookViewId="0"/>
  </sheetViews>
  <sheetFormatPr defaultColWidth="12.6640625" defaultRowHeight="15.75" customHeight="1"/>
  <cols>
    <col min="10" max="10" width="24.21875" customWidth="1"/>
  </cols>
  <sheetData>
    <row r="1" spans="1:12" ht="15.75" customHeight="1">
      <c r="A1" s="78" t="s">
        <v>755</v>
      </c>
      <c r="B1" s="79" t="s">
        <v>756</v>
      </c>
      <c r="C1" s="79" t="s">
        <v>758</v>
      </c>
      <c r="D1" s="79" t="s">
        <v>759</v>
      </c>
      <c r="I1" s="78" t="s">
        <v>755</v>
      </c>
      <c r="J1" s="79" t="s">
        <v>756</v>
      </c>
      <c r="K1" s="79" t="s">
        <v>758</v>
      </c>
      <c r="L1" s="79" t="s">
        <v>759</v>
      </c>
    </row>
    <row r="2" spans="1:12" ht="15.75" customHeight="1">
      <c r="A2" s="83" t="s">
        <v>760</v>
      </c>
      <c r="B2" s="84">
        <v>19915</v>
      </c>
      <c r="C2" s="85">
        <v>2154</v>
      </c>
      <c r="D2" s="85">
        <v>2086</v>
      </c>
      <c r="I2" s="83" t="s">
        <v>761</v>
      </c>
      <c r="J2" s="86"/>
    </row>
    <row r="3" spans="1:12" ht="15.75" customHeight="1">
      <c r="A3" s="83" t="s">
        <v>763</v>
      </c>
      <c r="B3" s="84">
        <v>18541</v>
      </c>
      <c r="C3" s="85">
        <v>2485</v>
      </c>
      <c r="D3" s="85">
        <v>2466</v>
      </c>
      <c r="I3" s="83" t="s">
        <v>764</v>
      </c>
      <c r="J3" s="86"/>
    </row>
    <row r="4" spans="1:12" ht="15.75" customHeight="1">
      <c r="A4" s="83" t="s">
        <v>766</v>
      </c>
      <c r="B4" s="84">
        <v>22362</v>
      </c>
      <c r="C4" s="85">
        <v>2003</v>
      </c>
      <c r="D4" s="85">
        <v>2003</v>
      </c>
      <c r="I4" s="83" t="s">
        <v>770</v>
      </c>
      <c r="J4" s="86"/>
    </row>
    <row r="5" spans="1:12" ht="15.75" customHeight="1">
      <c r="A5" s="83" t="s">
        <v>773</v>
      </c>
      <c r="B5" s="84">
        <v>27071</v>
      </c>
      <c r="C5" s="85">
        <v>2130</v>
      </c>
      <c r="D5" s="85">
        <v>2130</v>
      </c>
      <c r="I5" s="83" t="s">
        <v>777</v>
      </c>
      <c r="J5" s="86"/>
    </row>
    <row r="6" spans="1:12" ht="15.75" customHeight="1">
      <c r="A6" s="83" t="s">
        <v>778</v>
      </c>
      <c r="B6" s="84">
        <v>16969</v>
      </c>
      <c r="C6" s="85">
        <v>2020</v>
      </c>
      <c r="D6" s="85">
        <v>2020</v>
      </c>
      <c r="I6" s="83" t="s">
        <v>780</v>
      </c>
      <c r="J6" s="86"/>
    </row>
    <row r="7" spans="1:12" ht="15.75" customHeight="1">
      <c r="A7" s="83" t="s">
        <v>781</v>
      </c>
      <c r="B7" s="84">
        <v>23815</v>
      </c>
      <c r="C7" s="85">
        <v>2159</v>
      </c>
      <c r="D7" s="85">
        <v>2134</v>
      </c>
      <c r="I7" s="83" t="s">
        <v>780</v>
      </c>
      <c r="J7" s="86"/>
    </row>
    <row r="8" spans="1:12" ht="15.75" customHeight="1">
      <c r="A8" s="83" t="s">
        <v>761</v>
      </c>
      <c r="B8" s="84">
        <v>21048</v>
      </c>
      <c r="C8" s="97">
        <v>6320</v>
      </c>
      <c r="D8" s="97">
        <v>6200</v>
      </c>
      <c r="I8" s="83" t="s">
        <v>788</v>
      </c>
      <c r="J8" s="86"/>
    </row>
    <row r="9" spans="1:12" ht="15.75" customHeight="1">
      <c r="A9" s="83" t="s">
        <v>791</v>
      </c>
      <c r="B9" s="84">
        <v>18063</v>
      </c>
      <c r="C9" s="85">
        <v>2103</v>
      </c>
      <c r="D9" s="85">
        <v>2103</v>
      </c>
      <c r="I9" s="83" t="s">
        <v>792</v>
      </c>
      <c r="J9" s="86"/>
    </row>
    <row r="10" spans="1:12" ht="15.75" customHeight="1">
      <c r="A10" s="83" t="s">
        <v>794</v>
      </c>
      <c r="B10" s="84">
        <v>27046</v>
      </c>
      <c r="C10" s="85">
        <v>2064</v>
      </c>
      <c r="D10" s="85">
        <v>2057</v>
      </c>
      <c r="I10" s="83" t="s">
        <v>802</v>
      </c>
      <c r="J10" s="86"/>
    </row>
    <row r="11" spans="1:12" ht="15.75" customHeight="1">
      <c r="A11" s="83" t="s">
        <v>803</v>
      </c>
      <c r="B11" s="84">
        <v>28988</v>
      </c>
      <c r="C11" s="85">
        <v>2007</v>
      </c>
      <c r="D11" s="85">
        <v>2001</v>
      </c>
      <c r="I11" s="83" t="s">
        <v>804</v>
      </c>
      <c r="J11" s="86"/>
    </row>
    <row r="12" spans="1:12">
      <c r="A12" s="83" t="s">
        <v>809</v>
      </c>
      <c r="B12" s="84">
        <v>23937</v>
      </c>
      <c r="C12" s="85">
        <v>2031</v>
      </c>
      <c r="D12" s="85">
        <v>2021</v>
      </c>
    </row>
    <row r="13" spans="1:12">
      <c r="A13" s="83" t="s">
        <v>812</v>
      </c>
      <c r="B13" s="84">
        <v>25370</v>
      </c>
      <c r="C13" s="85">
        <v>2002</v>
      </c>
      <c r="D13" s="85">
        <v>2002</v>
      </c>
    </row>
    <row r="14" spans="1:12">
      <c r="A14" s="83" t="s">
        <v>764</v>
      </c>
      <c r="B14" s="84">
        <v>23578</v>
      </c>
      <c r="C14" s="85">
        <v>2006</v>
      </c>
      <c r="D14" s="85">
        <v>2001</v>
      </c>
    </row>
    <row r="15" spans="1:12">
      <c r="A15" s="83" t="s">
        <v>821</v>
      </c>
      <c r="B15" s="84">
        <v>10938</v>
      </c>
      <c r="C15" s="85">
        <v>2030</v>
      </c>
      <c r="D15" s="85">
        <v>2000</v>
      </c>
    </row>
    <row r="16" spans="1:12">
      <c r="A16" s="83" t="s">
        <v>804</v>
      </c>
      <c r="B16" s="84">
        <v>29748</v>
      </c>
      <c r="C16" s="85">
        <v>2004</v>
      </c>
      <c r="D16" s="85">
        <v>2001</v>
      </c>
    </row>
    <row r="17" spans="1:4">
      <c r="A17" s="83" t="s">
        <v>831</v>
      </c>
      <c r="B17" s="84">
        <v>14667</v>
      </c>
      <c r="C17" s="85">
        <v>2020</v>
      </c>
      <c r="D17" s="85">
        <v>2020</v>
      </c>
    </row>
    <row r="18" spans="1:4">
      <c r="A18" s="83" t="s">
        <v>837</v>
      </c>
      <c r="B18" s="84">
        <v>12509</v>
      </c>
      <c r="C18" s="85">
        <v>2002</v>
      </c>
      <c r="D18" s="85">
        <v>2002</v>
      </c>
    </row>
    <row r="19" spans="1:4">
      <c r="A19" s="83" t="s">
        <v>844</v>
      </c>
      <c r="B19" s="84">
        <v>27508</v>
      </c>
      <c r="C19" s="85">
        <v>2040</v>
      </c>
      <c r="D19" s="85">
        <v>2000</v>
      </c>
    </row>
    <row r="20" spans="1:4">
      <c r="A20" s="83" t="s">
        <v>850</v>
      </c>
      <c r="B20" s="84">
        <v>14742</v>
      </c>
      <c r="C20" s="85">
        <v>2007</v>
      </c>
      <c r="D20" s="85">
        <v>2001</v>
      </c>
    </row>
    <row r="21" spans="1:4">
      <c r="A21" s="83" t="s">
        <v>770</v>
      </c>
      <c r="B21" s="84">
        <v>23746</v>
      </c>
      <c r="C21" s="85">
        <v>2020</v>
      </c>
      <c r="D21" s="85">
        <v>2000</v>
      </c>
    </row>
    <row r="22" spans="1:4">
      <c r="A22" s="83" t="s">
        <v>860</v>
      </c>
      <c r="B22" s="84">
        <v>21768</v>
      </c>
      <c r="C22" s="85">
        <v>2002</v>
      </c>
      <c r="D22" s="85">
        <v>2000</v>
      </c>
    </row>
    <row r="23" spans="1:4">
      <c r="A23" s="83" t="s">
        <v>865</v>
      </c>
      <c r="B23" s="84">
        <v>17562</v>
      </c>
      <c r="C23" s="85">
        <v>2001</v>
      </c>
      <c r="D23" s="85">
        <v>2001</v>
      </c>
    </row>
    <row r="24" spans="1:4">
      <c r="A24" s="83" t="s">
        <v>869</v>
      </c>
      <c r="B24" s="84">
        <v>24399</v>
      </c>
      <c r="C24" s="85">
        <v>2040</v>
      </c>
      <c r="D24" s="85">
        <v>2020</v>
      </c>
    </row>
    <row r="25" spans="1:4">
      <c r="A25" s="83" t="s">
        <v>777</v>
      </c>
      <c r="B25" s="84">
        <v>20169</v>
      </c>
      <c r="C25" s="85">
        <v>2003</v>
      </c>
      <c r="D25" s="85">
        <v>2003</v>
      </c>
    </row>
    <row r="26" spans="1:4">
      <c r="A26" s="83" t="s">
        <v>874</v>
      </c>
      <c r="B26" s="84">
        <v>13459</v>
      </c>
      <c r="C26" s="85">
        <v>2013</v>
      </c>
      <c r="D26" s="85">
        <v>2002</v>
      </c>
    </row>
    <row r="27" spans="1:4" ht="13.2">
      <c r="A27" s="83" t="s">
        <v>877</v>
      </c>
      <c r="B27" s="84">
        <v>29099</v>
      </c>
      <c r="C27" s="85">
        <v>2012</v>
      </c>
      <c r="D27" s="85">
        <v>2001</v>
      </c>
    </row>
    <row r="28" spans="1:4" ht="13.2">
      <c r="A28" s="83" t="s">
        <v>780</v>
      </c>
      <c r="B28" s="84">
        <v>20510</v>
      </c>
      <c r="C28" s="85">
        <v>2020</v>
      </c>
      <c r="D28" s="85">
        <v>2000</v>
      </c>
    </row>
    <row r="29" spans="1:4" ht="13.2">
      <c r="A29" s="83" t="s">
        <v>878</v>
      </c>
      <c r="B29" s="84">
        <v>21441</v>
      </c>
      <c r="C29" s="85">
        <v>2006</v>
      </c>
      <c r="D29" s="85">
        <v>2000</v>
      </c>
    </row>
    <row r="30" spans="1:4" ht="13.2">
      <c r="A30" s="83" t="s">
        <v>879</v>
      </c>
      <c r="B30" s="84">
        <v>10349</v>
      </c>
      <c r="C30" s="85">
        <v>2005</v>
      </c>
      <c r="D30" s="85">
        <v>2000</v>
      </c>
    </row>
    <row r="31" spans="1:4" ht="13.2">
      <c r="A31" s="83" t="s">
        <v>788</v>
      </c>
      <c r="B31" s="84">
        <v>12442</v>
      </c>
      <c r="C31" s="85">
        <v>2005</v>
      </c>
      <c r="D31" s="85">
        <v>2000</v>
      </c>
    </row>
    <row r="32" spans="1:4" ht="13.2">
      <c r="A32" s="83" t="s">
        <v>882</v>
      </c>
      <c r="B32" s="84">
        <v>15528</v>
      </c>
      <c r="C32" s="85">
        <v>2005</v>
      </c>
      <c r="D32" s="85">
        <v>2000</v>
      </c>
    </row>
    <row r="33" spans="1:4" ht="13.2">
      <c r="A33" s="83" t="s">
        <v>792</v>
      </c>
      <c r="B33" s="84">
        <v>20895</v>
      </c>
      <c r="C33" s="85">
        <v>2005</v>
      </c>
      <c r="D33" s="85">
        <v>2000</v>
      </c>
    </row>
    <row r="34" spans="1:4" ht="13.2">
      <c r="A34" s="83" t="s">
        <v>883</v>
      </c>
      <c r="B34" s="84">
        <v>22596</v>
      </c>
      <c r="C34" s="85">
        <v>2020</v>
      </c>
      <c r="D34" s="85">
        <v>2000</v>
      </c>
    </row>
    <row r="35" spans="1:4" ht="13.2">
      <c r="A35" s="83" t="s">
        <v>802</v>
      </c>
      <c r="B35" s="84">
        <v>19543</v>
      </c>
      <c r="C35" s="85">
        <v>2001</v>
      </c>
      <c r="D35" s="85">
        <v>2000</v>
      </c>
    </row>
    <row r="36" spans="1:4" ht="13.2">
      <c r="A36" s="83" t="s">
        <v>884</v>
      </c>
      <c r="B36" s="84">
        <v>19209</v>
      </c>
      <c r="C36" s="85">
        <v>2001</v>
      </c>
      <c r="D36" s="85">
        <v>2000</v>
      </c>
    </row>
    <row r="37" spans="1:4" ht="13.2">
      <c r="A37" s="83" t="s">
        <v>885</v>
      </c>
      <c r="B37" s="84">
        <v>28889</v>
      </c>
      <c r="C37" s="85">
        <v>2001</v>
      </c>
      <c r="D37" s="85">
        <v>2000</v>
      </c>
    </row>
    <row r="38" spans="1:4" ht="13.2">
      <c r="A38" s="83" t="s">
        <v>886</v>
      </c>
      <c r="B38" s="84">
        <v>29559</v>
      </c>
      <c r="C38" s="85">
        <v>2001</v>
      </c>
      <c r="D38" s="85">
        <v>2000</v>
      </c>
    </row>
    <row r="39" spans="1:4" ht="13.2">
      <c r="A39" s="83" t="s">
        <v>887</v>
      </c>
      <c r="B39" s="84">
        <v>29013</v>
      </c>
      <c r="C39" s="85">
        <v>2001</v>
      </c>
      <c r="D39" s="85">
        <v>2000</v>
      </c>
    </row>
    <row r="40" spans="1:4" ht="13.2">
      <c r="A40" s="83" t="s">
        <v>888</v>
      </c>
      <c r="B40" s="84">
        <v>28446</v>
      </c>
      <c r="C40" s="85">
        <v>2001</v>
      </c>
      <c r="D40" s="85">
        <v>2000</v>
      </c>
    </row>
    <row r="41" spans="1:4" ht="13.2">
      <c r="A41" s="83" t="s">
        <v>889</v>
      </c>
      <c r="B41" s="84">
        <v>17895</v>
      </c>
      <c r="C41" s="85">
        <v>2001</v>
      </c>
      <c r="D41" s="85">
        <v>2000</v>
      </c>
    </row>
    <row r="42" spans="1:4" ht="13.2">
      <c r="A42" s="83" t="s">
        <v>891</v>
      </c>
      <c r="B42" s="84">
        <v>19078</v>
      </c>
      <c r="C42" s="85">
        <v>2001</v>
      </c>
      <c r="D42" s="85">
        <v>2000</v>
      </c>
    </row>
    <row r="43" spans="1:4" ht="13.2">
      <c r="A43" s="83" t="s">
        <v>892</v>
      </c>
      <c r="B43" s="84">
        <v>28631</v>
      </c>
      <c r="C43" s="85">
        <v>2001</v>
      </c>
      <c r="D43" s="85">
        <v>2000</v>
      </c>
    </row>
    <row r="44" spans="1:4" ht="13.2">
      <c r="A44" s="83" t="s">
        <v>893</v>
      </c>
      <c r="B44" s="84">
        <v>25594</v>
      </c>
      <c r="C44" s="85">
        <v>2001</v>
      </c>
      <c r="D44" s="85">
        <v>2000</v>
      </c>
    </row>
    <row r="45" spans="1:4" ht="13.2">
      <c r="A45" s="83" t="s">
        <v>894</v>
      </c>
      <c r="B45" s="84">
        <v>11296</v>
      </c>
      <c r="C45" s="85">
        <v>2002</v>
      </c>
      <c r="D45" s="85">
        <v>2001</v>
      </c>
    </row>
    <row r="46" spans="1:4" ht="13.2">
      <c r="A46" s="83" t="s">
        <v>895</v>
      </c>
      <c r="B46" s="84">
        <v>11100</v>
      </c>
      <c r="C46" s="85">
        <v>2001</v>
      </c>
      <c r="D46" s="85">
        <v>2000</v>
      </c>
    </row>
    <row r="47" spans="1:4" ht="13.2">
      <c r="A47" s="83" t="s">
        <v>896</v>
      </c>
      <c r="B47" s="84">
        <v>10290</v>
      </c>
      <c r="C47" s="85">
        <v>2001</v>
      </c>
      <c r="D47" s="85">
        <v>2000</v>
      </c>
    </row>
    <row r="48" spans="1:4" ht="13.2">
      <c r="A48" s="83" t="s">
        <v>897</v>
      </c>
      <c r="B48" s="84">
        <v>28712</v>
      </c>
      <c r="C48" s="85">
        <v>2001</v>
      </c>
      <c r="D48" s="85">
        <v>2000</v>
      </c>
    </row>
    <row r="49" spans="1:4" ht="13.2">
      <c r="A49" s="83" t="s">
        <v>898</v>
      </c>
      <c r="B49" s="84">
        <v>16783</v>
      </c>
      <c r="C49" s="85">
        <v>2001</v>
      </c>
      <c r="D49" s="85">
        <v>2000</v>
      </c>
    </row>
    <row r="50" spans="1:4" ht="13.2">
      <c r="A50" s="83" t="s">
        <v>899</v>
      </c>
      <c r="B50" s="84">
        <v>27061</v>
      </c>
      <c r="C50" s="85">
        <v>2001</v>
      </c>
      <c r="D50" s="85">
        <v>2000</v>
      </c>
    </row>
    <row r="51" spans="1:4" ht="13.2">
      <c r="A51" s="83" t="s">
        <v>900</v>
      </c>
      <c r="B51" s="84">
        <v>14140</v>
      </c>
      <c r="C51" s="85">
        <v>2002</v>
      </c>
      <c r="D51" s="85">
        <v>2001</v>
      </c>
    </row>
    <row r="52" spans="1:4" ht="13.2">
      <c r="A52" s="83" t="s">
        <v>901</v>
      </c>
      <c r="B52" s="84">
        <v>14204</v>
      </c>
      <c r="C52" s="85">
        <v>2001</v>
      </c>
      <c r="D52" s="85">
        <v>2000</v>
      </c>
    </row>
    <row r="53" spans="1:4" ht="13.2">
      <c r="A53" s="83" t="s">
        <v>903</v>
      </c>
      <c r="B53" s="84">
        <v>24201</v>
      </c>
      <c r="C53" s="85">
        <v>2001</v>
      </c>
      <c r="D53" s="85">
        <v>2000</v>
      </c>
    </row>
    <row r="54" spans="1:4" ht="13.2">
      <c r="A54" s="83" t="s">
        <v>904</v>
      </c>
      <c r="B54" s="84">
        <v>20654</v>
      </c>
      <c r="C54" s="85">
        <v>2020</v>
      </c>
      <c r="D54" s="85">
        <v>2000</v>
      </c>
    </row>
    <row r="55" spans="1:4" ht="13.2">
      <c r="A55" s="83" t="s">
        <v>907</v>
      </c>
      <c r="B55" s="84">
        <v>17814</v>
      </c>
      <c r="C55" s="85">
        <v>2005</v>
      </c>
      <c r="D55" s="85">
        <v>2005</v>
      </c>
    </row>
    <row r="56" spans="1:4" ht="13.2">
      <c r="A56" s="83" t="s">
        <v>909</v>
      </c>
      <c r="B56" s="84">
        <v>10720</v>
      </c>
      <c r="C56" s="85">
        <v>2005</v>
      </c>
      <c r="D56" s="85">
        <v>2005</v>
      </c>
    </row>
    <row r="57" spans="1:4" ht="13.2">
      <c r="A57" s="83" t="s">
        <v>910</v>
      </c>
      <c r="B57" s="84">
        <v>29726</v>
      </c>
      <c r="C57" s="85">
        <v>2005</v>
      </c>
      <c r="D57" s="85">
        <v>2005</v>
      </c>
    </row>
    <row r="58" spans="1:4" ht="13.2">
      <c r="A58" s="83" t="s">
        <v>911</v>
      </c>
      <c r="B58" s="84">
        <v>12108</v>
      </c>
      <c r="C58" s="85">
        <v>2005</v>
      </c>
      <c r="D58" s="85">
        <v>2005</v>
      </c>
    </row>
    <row r="59" spans="1:4" ht="13.2">
      <c r="A59" s="83" t="s">
        <v>912</v>
      </c>
      <c r="B59" s="84">
        <v>20183</v>
      </c>
      <c r="C59" s="85">
        <v>2005</v>
      </c>
      <c r="D59" s="85">
        <v>2005</v>
      </c>
    </row>
    <row r="60" spans="1:4" ht="13.2">
      <c r="A60" s="83" t="s">
        <v>913</v>
      </c>
      <c r="B60" s="84">
        <v>29746</v>
      </c>
      <c r="C60" s="85">
        <v>2005</v>
      </c>
      <c r="D60" s="85">
        <v>2005</v>
      </c>
    </row>
    <row r="61" spans="1:4" ht="13.2">
      <c r="A61" s="83" t="s">
        <v>914</v>
      </c>
      <c r="B61" s="84">
        <v>24567</v>
      </c>
      <c r="C61" s="85">
        <v>2005</v>
      </c>
      <c r="D61" s="85">
        <v>2005</v>
      </c>
    </row>
    <row r="62" spans="1:4" ht="13.2">
      <c r="A62" s="83" t="s">
        <v>918</v>
      </c>
      <c r="B62" s="84">
        <v>10110</v>
      </c>
      <c r="C62" s="85">
        <v>2005</v>
      </c>
      <c r="D62" s="85">
        <v>2005</v>
      </c>
    </row>
    <row r="63" spans="1:4" ht="13.2">
      <c r="A63" s="83" t="s">
        <v>921</v>
      </c>
      <c r="B63" s="84">
        <v>14915</v>
      </c>
      <c r="C63" s="85">
        <v>2005</v>
      </c>
      <c r="D63" s="85">
        <v>2005</v>
      </c>
    </row>
    <row r="64" spans="1:4" ht="13.2">
      <c r="A64" s="83" t="s">
        <v>924</v>
      </c>
      <c r="B64" s="84">
        <v>27298</v>
      </c>
      <c r="C64" s="85">
        <v>2006</v>
      </c>
      <c r="D64" s="85">
        <v>2006</v>
      </c>
    </row>
    <row r="65" spans="1:4" ht="13.2">
      <c r="A65" s="83" t="s">
        <v>925</v>
      </c>
      <c r="B65" s="84">
        <v>21291</v>
      </c>
      <c r="C65" s="85">
        <v>2019</v>
      </c>
      <c r="D65" s="85">
        <v>2019</v>
      </c>
    </row>
    <row r="66" spans="1:4" ht="13.2">
      <c r="A66" s="83" t="s">
        <v>926</v>
      </c>
      <c r="B66" s="84">
        <v>25406</v>
      </c>
      <c r="C66" s="85">
        <v>2018</v>
      </c>
      <c r="D66" s="85">
        <v>2018</v>
      </c>
    </row>
    <row r="67" spans="1:4" ht="13.2">
      <c r="A67" s="83" t="s">
        <v>927</v>
      </c>
      <c r="B67" s="84">
        <v>12074</v>
      </c>
      <c r="C67" s="85">
        <v>2036</v>
      </c>
      <c r="D67" s="85">
        <v>2023</v>
      </c>
    </row>
    <row r="68" spans="1:4" ht="13.2">
      <c r="A68" s="83" t="s">
        <v>928</v>
      </c>
      <c r="B68" s="84">
        <v>17938</v>
      </c>
      <c r="C68" s="85">
        <v>2002</v>
      </c>
      <c r="D68" s="85">
        <v>2002</v>
      </c>
    </row>
    <row r="69" spans="1:4" ht="13.2">
      <c r="A69" s="83" t="s">
        <v>931</v>
      </c>
      <c r="B69" s="84">
        <v>24245</v>
      </c>
      <c r="C69" s="85">
        <v>2003</v>
      </c>
      <c r="D69" s="85">
        <v>2003</v>
      </c>
    </row>
    <row r="70" spans="1:4" ht="13.2">
      <c r="A70" s="83" t="s">
        <v>933</v>
      </c>
      <c r="B70" s="84">
        <v>24142</v>
      </c>
      <c r="C70" s="85">
        <v>2005</v>
      </c>
      <c r="D70" s="85">
        <v>2005</v>
      </c>
    </row>
    <row r="71" spans="1:4" ht="13.2">
      <c r="A71" s="83" t="s">
        <v>934</v>
      </c>
      <c r="B71" s="84">
        <v>17820</v>
      </c>
      <c r="C71" s="85">
        <v>2006</v>
      </c>
      <c r="D71" s="85">
        <v>2003</v>
      </c>
    </row>
    <row r="72" spans="1:4" ht="13.2">
      <c r="A72" s="83" t="s">
        <v>935</v>
      </c>
      <c r="B72" s="84">
        <v>20059</v>
      </c>
      <c r="C72" s="85">
        <v>2039</v>
      </c>
      <c r="D72" s="85">
        <v>2031</v>
      </c>
    </row>
    <row r="73" spans="1:4" ht="13.2">
      <c r="A73" s="83" t="s">
        <v>936</v>
      </c>
      <c r="B73" s="84">
        <v>11018</v>
      </c>
      <c r="C73" s="85">
        <v>2123</v>
      </c>
      <c r="D73" s="85">
        <v>2089</v>
      </c>
    </row>
    <row r="74" spans="1:4" ht="13.2">
      <c r="A74" s="83" t="s">
        <v>937</v>
      </c>
      <c r="B74" s="84">
        <v>24376</v>
      </c>
      <c r="C74" s="85">
        <v>2005</v>
      </c>
      <c r="D74" s="85">
        <v>2005</v>
      </c>
    </row>
    <row r="75" spans="1:4" ht="13.2">
      <c r="A75" s="83" t="s">
        <v>938</v>
      </c>
      <c r="B75" s="84">
        <v>12473</v>
      </c>
      <c r="C75" s="85">
        <v>2006</v>
      </c>
      <c r="D75" s="85">
        <v>2006</v>
      </c>
    </row>
    <row r="76" spans="1:4" ht="13.2">
      <c r="A76" s="83" t="s">
        <v>939</v>
      </c>
      <c r="B76" s="84">
        <v>17269</v>
      </c>
      <c r="C76" s="85">
        <v>2002</v>
      </c>
      <c r="D76" s="85">
        <v>2002</v>
      </c>
    </row>
    <row r="77" spans="1:4" ht="13.2">
      <c r="A77" s="83" t="s">
        <v>940</v>
      </c>
      <c r="B77" s="84">
        <v>14679</v>
      </c>
      <c r="C77" s="85">
        <v>2002</v>
      </c>
      <c r="D77" s="85">
        <v>2002</v>
      </c>
    </row>
    <row r="78" spans="1:4" ht="13.2">
      <c r="A78" s="83" t="s">
        <v>941</v>
      </c>
      <c r="B78" s="84">
        <v>13449</v>
      </c>
      <c r="C78" s="85">
        <v>2483</v>
      </c>
      <c r="D78" s="85">
        <v>2235</v>
      </c>
    </row>
    <row r="79" spans="1:4" ht="13.2">
      <c r="A79" s="83" t="s">
        <v>942</v>
      </c>
      <c r="B79" s="84">
        <v>13986</v>
      </c>
      <c r="C79" s="85">
        <v>2015</v>
      </c>
      <c r="D79" s="85">
        <v>2010</v>
      </c>
    </row>
    <row r="80" spans="1:4" ht="13.2">
      <c r="A80" s="83" t="s">
        <v>943</v>
      </c>
      <c r="B80" s="84">
        <v>26960</v>
      </c>
      <c r="C80" s="85">
        <v>2850</v>
      </c>
      <c r="D80" s="85">
        <v>2650</v>
      </c>
    </row>
    <row r="81" spans="1:4" ht="13.2">
      <c r="A81" s="83" t="s">
        <v>944</v>
      </c>
      <c r="B81" s="84">
        <v>11190</v>
      </c>
      <c r="C81" s="85">
        <v>2043</v>
      </c>
      <c r="D81" s="85">
        <v>2032</v>
      </c>
    </row>
    <row r="82" spans="1:4" ht="13.2">
      <c r="A82" s="83" t="s">
        <v>945</v>
      </c>
      <c r="B82" s="84">
        <v>22990</v>
      </c>
      <c r="C82" s="85">
        <v>2003</v>
      </c>
      <c r="D82" s="85">
        <v>2003</v>
      </c>
    </row>
    <row r="83" spans="1:4" ht="13.2">
      <c r="A83" s="83" t="s">
        <v>946</v>
      </c>
      <c r="B83" s="84">
        <v>20176</v>
      </c>
      <c r="C83" s="85">
        <v>2060</v>
      </c>
      <c r="D83" s="85">
        <v>2000</v>
      </c>
    </row>
    <row r="84" spans="1:4" ht="13.2">
      <c r="A84" s="83" t="s">
        <v>947</v>
      </c>
      <c r="B84" s="84">
        <v>25289</v>
      </c>
      <c r="C84" s="85">
        <v>2040</v>
      </c>
      <c r="D84" s="85">
        <v>2000</v>
      </c>
    </row>
    <row r="85" spans="1:4" ht="13.2">
      <c r="A85" s="83" t="s">
        <v>948</v>
      </c>
      <c r="B85" s="84">
        <v>24907</v>
      </c>
      <c r="C85" s="85">
        <v>2029</v>
      </c>
      <c r="D85" s="85">
        <v>2026</v>
      </c>
    </row>
    <row r="86" spans="1:4" ht="13.2">
      <c r="A86" s="83" t="s">
        <v>949</v>
      </c>
      <c r="B86" s="84">
        <v>22552</v>
      </c>
      <c r="C86" s="85">
        <v>2002</v>
      </c>
      <c r="D86" s="85">
        <v>2001</v>
      </c>
    </row>
    <row r="87" spans="1:4" ht="13.2">
      <c r="A87" s="83" t="s">
        <v>951</v>
      </c>
      <c r="B87" s="84">
        <v>10520</v>
      </c>
      <c r="C87" s="85">
        <v>2001</v>
      </c>
      <c r="D87" s="85">
        <v>2000</v>
      </c>
    </row>
    <row r="88" spans="1:4" ht="13.2">
      <c r="A88" s="83" t="s">
        <v>952</v>
      </c>
      <c r="B88" s="84">
        <v>29664</v>
      </c>
      <c r="C88" s="85">
        <v>2002</v>
      </c>
      <c r="D88" s="85">
        <v>2002</v>
      </c>
    </row>
    <row r="89" spans="1:4" ht="13.2">
      <c r="A89" s="83" t="s">
        <v>954</v>
      </c>
      <c r="B89" s="84">
        <v>24833</v>
      </c>
      <c r="C89" s="85">
        <v>2002</v>
      </c>
      <c r="D89" s="85">
        <v>2002</v>
      </c>
    </row>
    <row r="90" spans="1:4" ht="13.2">
      <c r="A90" s="83" t="s">
        <v>955</v>
      </c>
      <c r="B90" s="84">
        <v>23541</v>
      </c>
      <c r="C90" s="85">
        <v>2005</v>
      </c>
      <c r="D90" s="85">
        <v>2005</v>
      </c>
    </row>
    <row r="91" spans="1:4" ht="13.2">
      <c r="A91" s="83" t="s">
        <v>956</v>
      </c>
      <c r="B91" s="84">
        <v>21892</v>
      </c>
      <c r="C91" s="85">
        <v>2002</v>
      </c>
      <c r="D91" s="85">
        <v>2002</v>
      </c>
    </row>
    <row r="92" spans="1:4" ht="13.2">
      <c r="A92" s="83" t="s">
        <v>957</v>
      </c>
      <c r="B92" s="84">
        <v>25391</v>
      </c>
      <c r="C92" s="85">
        <v>2002</v>
      </c>
      <c r="D92" s="85">
        <v>2002</v>
      </c>
    </row>
    <row r="93" spans="1:4" ht="13.2">
      <c r="A93" s="83" t="s">
        <v>958</v>
      </c>
      <c r="B93" s="84">
        <v>13527</v>
      </c>
      <c r="C93" s="85">
        <v>2008</v>
      </c>
      <c r="D93" s="85">
        <v>2008</v>
      </c>
    </row>
    <row r="94" spans="1:4" ht="13.2">
      <c r="A94" s="83" t="s">
        <v>959</v>
      </c>
      <c r="B94" s="84">
        <v>12076</v>
      </c>
      <c r="C94" s="85">
        <v>2018</v>
      </c>
      <c r="D94" s="85">
        <v>2008</v>
      </c>
    </row>
    <row r="95" spans="1:4" ht="13.2">
      <c r="A95" s="83" t="s">
        <v>960</v>
      </c>
      <c r="B95" s="84">
        <v>13822</v>
      </c>
      <c r="C95" s="85">
        <v>2001</v>
      </c>
      <c r="D95" s="85">
        <v>2001</v>
      </c>
    </row>
    <row r="96" spans="1:4" ht="13.2">
      <c r="A96" s="83" t="s">
        <v>961</v>
      </c>
      <c r="B96" s="84">
        <v>15436</v>
      </c>
      <c r="C96" s="85">
        <v>2001</v>
      </c>
      <c r="D96" s="85">
        <v>2001</v>
      </c>
    </row>
    <row r="97" spans="1:4" ht="13.2">
      <c r="A97" s="83" t="s">
        <v>962</v>
      </c>
      <c r="B97" s="84">
        <v>23618</v>
      </c>
      <c r="C97" s="85">
        <v>2001</v>
      </c>
      <c r="D97" s="85">
        <v>2001</v>
      </c>
    </row>
    <row r="98" spans="1:4" ht="13.2">
      <c r="A98" s="83" t="s">
        <v>963</v>
      </c>
      <c r="B98" s="84">
        <v>10670</v>
      </c>
      <c r="C98" s="85">
        <v>2009</v>
      </c>
      <c r="D98" s="85">
        <v>2008</v>
      </c>
    </row>
    <row r="99" spans="1:4" ht="13.2">
      <c r="A99" s="83" t="s">
        <v>964</v>
      </c>
      <c r="B99" s="84">
        <v>14138</v>
      </c>
      <c r="C99" s="85">
        <v>2003</v>
      </c>
      <c r="D99" s="85">
        <v>2003</v>
      </c>
    </row>
    <row r="100" spans="1:4" ht="13.2">
      <c r="A100" s="83" t="s">
        <v>965</v>
      </c>
      <c r="B100" s="84">
        <v>15443</v>
      </c>
      <c r="C100" s="85">
        <v>2003</v>
      </c>
      <c r="D100" s="85">
        <v>2002</v>
      </c>
    </row>
    <row r="101" spans="1:4" ht="13.2">
      <c r="A101" s="83" t="s">
        <v>966</v>
      </c>
      <c r="B101" s="84">
        <v>27536</v>
      </c>
      <c r="C101" s="85">
        <v>2001</v>
      </c>
      <c r="D101" s="85">
        <v>2001</v>
      </c>
    </row>
    <row r="102" spans="1:4" ht="13.2">
      <c r="A102" s="83" t="s">
        <v>967</v>
      </c>
      <c r="B102" s="84">
        <v>20856</v>
      </c>
      <c r="C102" s="85">
        <v>2155</v>
      </c>
      <c r="D102" s="85">
        <v>2120</v>
      </c>
    </row>
    <row r="103" spans="1:4" ht="13.2">
      <c r="A103" s="83" t="s">
        <v>968</v>
      </c>
      <c r="B103" s="84">
        <v>11340</v>
      </c>
      <c r="C103" s="85">
        <v>2005</v>
      </c>
      <c r="D103" s="85">
        <v>2000</v>
      </c>
    </row>
    <row r="104" spans="1:4" ht="13.2">
      <c r="A104" s="83" t="s">
        <v>969</v>
      </c>
      <c r="B104" s="84">
        <v>16427</v>
      </c>
      <c r="C104" s="85">
        <v>2005</v>
      </c>
      <c r="D104" s="85">
        <v>2000</v>
      </c>
    </row>
    <row r="105" spans="1:4" ht="13.2">
      <c r="A105" s="83" t="s">
        <v>971</v>
      </c>
      <c r="B105" s="84">
        <v>27027</v>
      </c>
      <c r="C105" s="85">
        <v>2010</v>
      </c>
      <c r="D105" s="85">
        <v>2000</v>
      </c>
    </row>
    <row r="106" spans="1:4" ht="13.2">
      <c r="A106" s="83" t="s">
        <v>972</v>
      </c>
      <c r="B106" s="84">
        <v>14162</v>
      </c>
      <c r="C106" s="85">
        <v>2020</v>
      </c>
      <c r="D106" s="85">
        <v>2000</v>
      </c>
    </row>
    <row r="107" spans="1:4" ht="13.2">
      <c r="A107" s="83" t="s">
        <v>973</v>
      </c>
      <c r="B107" s="84">
        <v>28382</v>
      </c>
      <c r="C107" s="85">
        <v>2030</v>
      </c>
      <c r="D107" s="85">
        <v>2003</v>
      </c>
    </row>
    <row r="108" spans="1:4" ht="13.2">
      <c r="A108" s="83" t="s">
        <v>974</v>
      </c>
      <c r="B108" s="84">
        <v>17966</v>
      </c>
      <c r="C108" s="85">
        <v>2031</v>
      </c>
      <c r="D108" s="85">
        <v>2020</v>
      </c>
    </row>
    <row r="109" spans="1:4" ht="13.2">
      <c r="A109" s="83" t="s">
        <v>975</v>
      </c>
      <c r="B109" s="84">
        <v>14235</v>
      </c>
      <c r="C109" s="85">
        <v>2030</v>
      </c>
      <c r="D109" s="85">
        <v>2007</v>
      </c>
    </row>
    <row r="110" spans="1:4" ht="13.2">
      <c r="A110" s="83" t="s">
        <v>976</v>
      </c>
      <c r="B110" s="84">
        <v>10006</v>
      </c>
      <c r="C110" s="85">
        <v>2212</v>
      </c>
      <c r="D110" s="85">
        <v>2212</v>
      </c>
    </row>
    <row r="111" spans="1:4" ht="13.2">
      <c r="A111" s="83" t="s">
        <v>978</v>
      </c>
      <c r="B111" s="84">
        <v>25596</v>
      </c>
      <c r="C111" s="85">
        <v>2002</v>
      </c>
      <c r="D111" s="85">
        <v>2002</v>
      </c>
    </row>
    <row r="112" spans="1:4" ht="13.2">
      <c r="A112" s="83" t="s">
        <v>979</v>
      </c>
      <c r="B112" s="84">
        <v>22982</v>
      </c>
      <c r="C112" s="85">
        <v>2017</v>
      </c>
      <c r="D112" s="85">
        <v>2000</v>
      </c>
    </row>
    <row r="113" spans="1:4" ht="13.2">
      <c r="A113" s="83" t="s">
        <v>980</v>
      </c>
      <c r="B113" s="84">
        <v>10385</v>
      </c>
      <c r="C113" s="85">
        <v>2185</v>
      </c>
      <c r="D113" s="85">
        <v>2115</v>
      </c>
    </row>
    <row r="114" spans="1:4" ht="13.2">
      <c r="A114" s="83" t="s">
        <v>981</v>
      </c>
      <c r="B114" s="84">
        <v>13964</v>
      </c>
      <c r="C114" s="85">
        <v>2048</v>
      </c>
      <c r="D114" s="85">
        <v>2048</v>
      </c>
    </row>
    <row r="115" spans="1:4" ht="13.2">
      <c r="A115" s="83" t="s">
        <v>982</v>
      </c>
      <c r="B115" s="84">
        <v>19093</v>
      </c>
      <c r="C115" s="85">
        <v>2009</v>
      </c>
      <c r="D115" s="85">
        <v>2009</v>
      </c>
    </row>
    <row r="116" spans="1:4" ht="13.2">
      <c r="A116" s="83" t="s">
        <v>983</v>
      </c>
      <c r="B116" s="84">
        <v>18479</v>
      </c>
      <c r="C116" s="85">
        <v>2061</v>
      </c>
      <c r="D116" s="85">
        <v>2035</v>
      </c>
    </row>
    <row r="117" spans="1:4" ht="13.2">
      <c r="A117" s="83" t="s">
        <v>985</v>
      </c>
      <c r="B117" s="84">
        <v>23685</v>
      </c>
      <c r="C117" s="85">
        <v>2003</v>
      </c>
      <c r="D117" s="85">
        <v>2003</v>
      </c>
    </row>
    <row r="118" spans="1:4" ht="13.2">
      <c r="A118" s="83" t="s">
        <v>986</v>
      </c>
      <c r="B118" s="84">
        <v>19825</v>
      </c>
      <c r="C118" s="85">
        <v>2001</v>
      </c>
      <c r="D118" s="85">
        <v>2001</v>
      </c>
    </row>
    <row r="119" spans="1:4" ht="13.2">
      <c r="A119" s="83" t="s">
        <v>988</v>
      </c>
      <c r="B119" s="84">
        <v>14991</v>
      </c>
      <c r="C119" s="85">
        <v>2001</v>
      </c>
      <c r="D119" s="85">
        <v>2001</v>
      </c>
    </row>
    <row r="120" spans="1:4" ht="13.2">
      <c r="A120" s="83" t="s">
        <v>989</v>
      </c>
      <c r="B120" s="84">
        <v>21327</v>
      </c>
      <c r="C120" s="85">
        <v>2001</v>
      </c>
      <c r="D120" s="85">
        <v>2000</v>
      </c>
    </row>
    <row r="121" spans="1:4" ht="13.2">
      <c r="A121" s="83" t="s">
        <v>990</v>
      </c>
      <c r="B121" s="84">
        <v>19631</v>
      </c>
      <c r="C121" s="85">
        <v>2002</v>
      </c>
      <c r="D121" s="85">
        <v>2000</v>
      </c>
    </row>
    <row r="122" spans="1:4" ht="13.2">
      <c r="A122" s="83" t="s">
        <v>991</v>
      </c>
      <c r="B122" s="84">
        <v>14368</v>
      </c>
      <c r="C122" s="85">
        <v>2001</v>
      </c>
      <c r="D122" s="85">
        <v>2001</v>
      </c>
    </row>
    <row r="123" spans="1:4" ht="13.2">
      <c r="A123" s="83" t="s">
        <v>992</v>
      </c>
      <c r="B123" s="84">
        <v>28526</v>
      </c>
      <c r="C123" s="85">
        <v>2005</v>
      </c>
      <c r="D123" s="85">
        <v>2003</v>
      </c>
    </row>
    <row r="124" spans="1:4" ht="13.2">
      <c r="A124" s="83" t="s">
        <v>993</v>
      </c>
      <c r="B124" s="84">
        <v>13108</v>
      </c>
      <c r="C124" s="85">
        <v>2010</v>
      </c>
      <c r="D124" s="85">
        <v>2010</v>
      </c>
    </row>
    <row r="125" spans="1:4" ht="13.2">
      <c r="A125" s="83" t="s">
        <v>994</v>
      </c>
      <c r="B125" s="84">
        <v>21934</v>
      </c>
      <c r="C125" s="85">
        <v>2001</v>
      </c>
      <c r="D125" s="85">
        <v>2001</v>
      </c>
    </row>
    <row r="126" spans="1:4" ht="13.2">
      <c r="A126" s="83" t="s">
        <v>995</v>
      </c>
      <c r="B126" s="84">
        <v>25552</v>
      </c>
      <c r="C126" s="85">
        <v>2001</v>
      </c>
      <c r="D126" s="85">
        <v>2001</v>
      </c>
    </row>
    <row r="127" spans="1:4" ht="13.2">
      <c r="A127" s="83" t="s">
        <v>996</v>
      </c>
      <c r="B127" s="84">
        <v>20577</v>
      </c>
      <c r="C127" s="85">
        <v>2001</v>
      </c>
      <c r="D127" s="85">
        <v>2001</v>
      </c>
    </row>
    <row r="128" spans="1:4" ht="13.2">
      <c r="A128" s="83" t="s">
        <v>997</v>
      </c>
      <c r="B128" s="84">
        <v>16438</v>
      </c>
      <c r="C128" s="85">
        <v>2008</v>
      </c>
      <c r="D128" s="85">
        <v>2001</v>
      </c>
    </row>
    <row r="129" spans="1:4" ht="13.2">
      <c r="A129" s="83" t="s">
        <v>998</v>
      </c>
      <c r="B129" s="84">
        <v>22484</v>
      </c>
      <c r="C129" s="85">
        <v>2002</v>
      </c>
      <c r="D129" s="85">
        <v>2000</v>
      </c>
    </row>
    <row r="130" spans="1:4" ht="13.2">
      <c r="A130" s="83" t="s">
        <v>999</v>
      </c>
      <c r="B130" s="84">
        <v>16405</v>
      </c>
      <c r="C130" s="85">
        <v>2005</v>
      </c>
      <c r="D130" s="85">
        <v>2005</v>
      </c>
    </row>
    <row r="131" spans="1:4" ht="13.2">
      <c r="A131" s="83" t="s">
        <v>1001</v>
      </c>
      <c r="B131" s="84">
        <v>22756</v>
      </c>
      <c r="C131" s="85">
        <v>2002</v>
      </c>
      <c r="D131" s="85">
        <v>2002</v>
      </c>
    </row>
    <row r="132" spans="1:4" ht="13.2">
      <c r="A132" s="83" t="s">
        <v>1002</v>
      </c>
      <c r="B132" s="84">
        <v>25903</v>
      </c>
      <c r="C132" s="85">
        <v>2004</v>
      </c>
      <c r="D132" s="85">
        <v>2001</v>
      </c>
    </row>
    <row r="133" spans="1:4" ht="13.2">
      <c r="A133" s="83" t="s">
        <v>1004</v>
      </c>
      <c r="B133" s="84">
        <v>27596</v>
      </c>
      <c r="C133" s="85">
        <v>2011</v>
      </c>
      <c r="D133" s="85">
        <v>2000</v>
      </c>
    </row>
    <row r="134" spans="1:4" ht="13.2">
      <c r="A134" s="83" t="s">
        <v>1005</v>
      </c>
      <c r="B134" s="84">
        <v>12670</v>
      </c>
      <c r="C134" s="85">
        <v>2004</v>
      </c>
      <c r="D134" s="85">
        <v>2002</v>
      </c>
    </row>
    <row r="135" spans="1:4" ht="13.2">
      <c r="A135" s="83" t="s">
        <v>1006</v>
      </c>
      <c r="B135" s="84">
        <v>21240</v>
      </c>
      <c r="C135" s="85">
        <v>2001</v>
      </c>
      <c r="D135" s="85">
        <v>2001</v>
      </c>
    </row>
    <row r="136" spans="1:4" ht="13.2">
      <c r="A136" s="83" t="s">
        <v>1007</v>
      </c>
      <c r="B136" s="84">
        <v>22355</v>
      </c>
      <c r="C136" s="85">
        <v>2001</v>
      </c>
      <c r="D136" s="85">
        <v>2000</v>
      </c>
    </row>
    <row r="137" spans="1:4" ht="13.2">
      <c r="A137" s="83" t="s">
        <v>1008</v>
      </c>
      <c r="B137" s="84">
        <v>15592</v>
      </c>
      <c r="C137" s="85">
        <v>2002</v>
      </c>
      <c r="D137" s="85">
        <v>2002</v>
      </c>
    </row>
    <row r="138" spans="1:4" ht="13.2">
      <c r="A138" s="83" t="s">
        <v>1010</v>
      </c>
      <c r="B138" s="84">
        <v>18004</v>
      </c>
      <c r="C138" s="85">
        <v>2002</v>
      </c>
      <c r="D138" s="85">
        <v>2002</v>
      </c>
    </row>
    <row r="139" spans="1:4" ht="13.2">
      <c r="A139" s="83" t="s">
        <v>1011</v>
      </c>
      <c r="B139" s="84">
        <v>13093</v>
      </c>
      <c r="C139" s="85">
        <v>2002</v>
      </c>
      <c r="D139" s="85">
        <v>2002</v>
      </c>
    </row>
    <row r="140" spans="1:4" ht="13.2">
      <c r="A140" s="83" t="s">
        <v>1012</v>
      </c>
      <c r="B140" s="84">
        <v>28014</v>
      </c>
      <c r="C140" s="85">
        <v>2004</v>
      </c>
      <c r="D140" s="85">
        <v>2004</v>
      </c>
    </row>
    <row r="141" spans="1:4" ht="13.2">
      <c r="A141" s="83" t="s">
        <v>1013</v>
      </c>
      <c r="B141" s="84">
        <v>21406</v>
      </c>
      <c r="C141" s="85">
        <v>2002</v>
      </c>
      <c r="D141" s="85">
        <v>2000</v>
      </c>
    </row>
    <row r="142" spans="1:4" ht="13.2">
      <c r="A142" s="83" t="s">
        <v>1014</v>
      </c>
      <c r="B142" s="84">
        <v>29379</v>
      </c>
      <c r="C142" s="85">
        <v>2001</v>
      </c>
      <c r="D142" s="85">
        <v>2001</v>
      </c>
    </row>
    <row r="143" spans="1:4" ht="13.2">
      <c r="A143" s="83" t="s">
        <v>1016</v>
      </c>
      <c r="B143" s="84">
        <v>28765</v>
      </c>
      <c r="C143" s="85">
        <v>2001</v>
      </c>
      <c r="D143" s="85">
        <v>2001</v>
      </c>
    </row>
    <row r="144" spans="1:4" ht="13.2">
      <c r="A144" s="83" t="s">
        <v>1017</v>
      </c>
      <c r="B144" s="84">
        <v>21057</v>
      </c>
      <c r="C144" s="85">
        <v>2001</v>
      </c>
      <c r="D144" s="85">
        <v>2001</v>
      </c>
    </row>
    <row r="145" spans="1:4" ht="13.2">
      <c r="A145" s="83" t="s">
        <v>1019</v>
      </c>
      <c r="B145" s="84">
        <v>28438</v>
      </c>
      <c r="C145" s="85">
        <v>2001</v>
      </c>
      <c r="D145" s="85">
        <v>2001</v>
      </c>
    </row>
    <row r="146" spans="1:4" ht="13.2">
      <c r="A146" s="83" t="s">
        <v>1023</v>
      </c>
      <c r="B146" s="84">
        <v>26602</v>
      </c>
      <c r="C146" s="85">
        <v>2005</v>
      </c>
      <c r="D146" s="85">
        <v>2005</v>
      </c>
    </row>
    <row r="147" spans="1:4" ht="13.2">
      <c r="A147" s="83" t="s">
        <v>1024</v>
      </c>
      <c r="B147" s="84">
        <v>12542</v>
      </c>
      <c r="C147" s="85">
        <v>2004</v>
      </c>
      <c r="D147" s="85">
        <v>2000</v>
      </c>
    </row>
    <row r="148" spans="1:4" ht="13.2">
      <c r="A148" s="83" t="s">
        <v>1025</v>
      </c>
      <c r="B148" s="84">
        <v>16440</v>
      </c>
      <c r="C148" s="85">
        <v>2001</v>
      </c>
      <c r="D148" s="85">
        <v>2001</v>
      </c>
    </row>
    <row r="149" spans="1:4" ht="13.2">
      <c r="A149" s="83" t="s">
        <v>1026</v>
      </c>
      <c r="B149" s="84">
        <v>24036</v>
      </c>
      <c r="C149" s="85">
        <v>2004</v>
      </c>
      <c r="D149" s="85">
        <v>2004</v>
      </c>
    </row>
    <row r="150" spans="1:4" ht="13.2">
      <c r="A150" s="83" t="s">
        <v>1028</v>
      </c>
      <c r="B150" s="84">
        <v>16013</v>
      </c>
      <c r="C150" s="85">
        <v>2020</v>
      </c>
      <c r="D150" s="85">
        <v>2020</v>
      </c>
    </row>
    <row r="151" spans="1:4" ht="13.2">
      <c r="A151" s="83" t="s">
        <v>1029</v>
      </c>
      <c r="B151" s="84">
        <v>11284</v>
      </c>
      <c r="C151" s="85">
        <v>2002</v>
      </c>
      <c r="D151" s="85">
        <v>2002</v>
      </c>
    </row>
    <row r="152" spans="1:4" ht="13.2">
      <c r="A152" s="83" t="s">
        <v>1030</v>
      </c>
      <c r="B152" s="84">
        <v>28651</v>
      </c>
      <c r="C152" s="85">
        <v>2005</v>
      </c>
      <c r="D152" s="85">
        <v>2005</v>
      </c>
    </row>
    <row r="153" spans="1:4" ht="13.2">
      <c r="A153" s="83" t="s">
        <v>1031</v>
      </c>
      <c r="B153" s="84">
        <v>13220</v>
      </c>
      <c r="C153" s="85">
        <v>2002</v>
      </c>
      <c r="D153" s="85">
        <v>2001</v>
      </c>
    </row>
    <row r="154" spans="1:4" ht="13.2">
      <c r="A154" s="83" t="s">
        <v>1032</v>
      </c>
      <c r="B154" s="84">
        <v>13992</v>
      </c>
      <c r="C154" s="85">
        <v>2005</v>
      </c>
      <c r="D154" s="85">
        <v>2004</v>
      </c>
    </row>
    <row r="155" spans="1:4" ht="13.2">
      <c r="A155" s="83" t="s">
        <v>1034</v>
      </c>
      <c r="B155" s="84">
        <v>29151</v>
      </c>
      <c r="C155" s="85">
        <v>2003</v>
      </c>
      <c r="D155" s="85">
        <v>2003</v>
      </c>
    </row>
    <row r="156" spans="1:4" ht="13.2">
      <c r="A156" s="83" t="s">
        <v>1035</v>
      </c>
      <c r="B156" s="84">
        <v>16210</v>
      </c>
      <c r="C156" s="85">
        <v>2002</v>
      </c>
      <c r="D156" s="85">
        <v>2000</v>
      </c>
    </row>
    <row r="157" spans="1:4" ht="13.2">
      <c r="A157" s="83" t="s">
        <v>1036</v>
      </c>
      <c r="B157" s="84">
        <v>29780</v>
      </c>
      <c r="C157" s="85">
        <v>2010</v>
      </c>
      <c r="D157" s="85">
        <v>2005</v>
      </c>
    </row>
    <row r="158" spans="1:4" ht="13.2">
      <c r="A158" s="83" t="s">
        <v>1037</v>
      </c>
      <c r="B158" s="84">
        <v>26970</v>
      </c>
      <c r="C158" s="85">
        <v>2017</v>
      </c>
      <c r="D158" s="85">
        <v>2017</v>
      </c>
    </row>
    <row r="159" spans="1:4" ht="13.2">
      <c r="A159" s="83" t="s">
        <v>1038</v>
      </c>
      <c r="B159" s="84">
        <v>12646</v>
      </c>
      <c r="C159" s="85">
        <v>2003</v>
      </c>
      <c r="D159" s="85">
        <v>2003</v>
      </c>
    </row>
    <row r="160" spans="1:4" ht="13.2">
      <c r="A160" s="83" t="s">
        <v>1039</v>
      </c>
      <c r="B160" s="84">
        <v>21524</v>
      </c>
      <c r="C160" s="85">
        <v>2003</v>
      </c>
      <c r="D160" s="85">
        <v>2000</v>
      </c>
    </row>
    <row r="161" spans="1:4" ht="13.2">
      <c r="A161" s="83" t="s">
        <v>1040</v>
      </c>
      <c r="B161" s="84">
        <v>10266</v>
      </c>
      <c r="C161" s="85">
        <v>2004</v>
      </c>
      <c r="D161" s="85">
        <v>2004</v>
      </c>
    </row>
    <row r="162" spans="1:4" ht="13.2">
      <c r="A162" s="83" t="s">
        <v>1041</v>
      </c>
      <c r="B162" s="84">
        <v>20157</v>
      </c>
      <c r="C162" s="85">
        <v>2005</v>
      </c>
      <c r="D162" s="85">
        <v>2005</v>
      </c>
    </row>
    <row r="163" spans="1:4" ht="13.2">
      <c r="A163" s="83" t="s">
        <v>1042</v>
      </c>
      <c r="B163" s="84">
        <v>16342</v>
      </c>
      <c r="C163" s="85">
        <v>2016</v>
      </c>
      <c r="D163" s="85">
        <v>2016</v>
      </c>
    </row>
    <row r="164" spans="1:4" ht="13.2">
      <c r="A164" s="83" t="s">
        <v>1043</v>
      </c>
      <c r="B164" s="84">
        <v>10819</v>
      </c>
      <c r="C164" s="85">
        <v>2005</v>
      </c>
      <c r="D164" s="85">
        <v>2005</v>
      </c>
    </row>
    <row r="165" spans="1:4" ht="13.2">
      <c r="A165" s="83" t="s">
        <v>1044</v>
      </c>
      <c r="B165" s="84">
        <v>11423</v>
      </c>
      <c r="C165" s="85">
        <v>2004</v>
      </c>
      <c r="D165" s="85">
        <v>2003</v>
      </c>
    </row>
    <row r="166" spans="1:4" ht="13.2">
      <c r="A166" s="83" t="s">
        <v>1045</v>
      </c>
      <c r="B166" s="84">
        <v>12521</v>
      </c>
      <c r="C166" s="85">
        <v>2003</v>
      </c>
      <c r="D166" s="85">
        <v>2000</v>
      </c>
    </row>
    <row r="167" spans="1:4" ht="13.2">
      <c r="A167" s="83" t="s">
        <v>1046</v>
      </c>
      <c r="B167" s="84">
        <v>24352</v>
      </c>
      <c r="C167" s="85">
        <v>2006</v>
      </c>
      <c r="D167" s="85">
        <v>2002</v>
      </c>
    </row>
    <row r="168" spans="1:4" ht="13.2">
      <c r="A168" s="83" t="s">
        <v>1048</v>
      </c>
      <c r="B168" s="84">
        <v>27723</v>
      </c>
      <c r="C168" s="85">
        <v>2004</v>
      </c>
      <c r="D168" s="85">
        <v>2004</v>
      </c>
    </row>
    <row r="169" spans="1:4" ht="13.2">
      <c r="A169" s="83" t="s">
        <v>1049</v>
      </c>
      <c r="B169" s="84">
        <v>26375</v>
      </c>
      <c r="C169" s="85">
        <v>2005</v>
      </c>
      <c r="D169" s="85">
        <v>2005</v>
      </c>
    </row>
    <row r="170" spans="1:4" ht="13.2">
      <c r="A170" s="83" t="s">
        <v>1050</v>
      </c>
      <c r="B170" s="84">
        <v>22734</v>
      </c>
      <c r="C170" s="85">
        <v>2002</v>
      </c>
      <c r="D170" s="85">
        <v>2002</v>
      </c>
    </row>
    <row r="171" spans="1:4" ht="13.2">
      <c r="A171" s="83" t="s">
        <v>1051</v>
      </c>
      <c r="B171" s="84">
        <v>23619</v>
      </c>
      <c r="C171" s="85">
        <v>2002</v>
      </c>
      <c r="D171" s="85">
        <v>2002</v>
      </c>
    </row>
    <row r="172" spans="1:4" ht="13.2">
      <c r="A172" s="83" t="s">
        <v>1052</v>
      </c>
      <c r="B172" s="84">
        <v>15662</v>
      </c>
      <c r="C172" s="85">
        <v>2001</v>
      </c>
      <c r="D172" s="85">
        <v>2001</v>
      </c>
    </row>
    <row r="173" spans="1:4" ht="13.2">
      <c r="A173" s="83" t="s">
        <v>1053</v>
      </c>
      <c r="B173" s="84">
        <v>20253</v>
      </c>
      <c r="C173" s="85">
        <v>2002</v>
      </c>
      <c r="D173" s="85">
        <v>2002</v>
      </c>
    </row>
    <row r="174" spans="1:4" ht="13.2">
      <c r="A174" s="83" t="s">
        <v>1054</v>
      </c>
      <c r="B174" s="84">
        <v>27333</v>
      </c>
      <c r="C174" s="85">
        <v>2040</v>
      </c>
      <c r="D174" s="85">
        <v>2020</v>
      </c>
    </row>
    <row r="175" spans="1:4" ht="13.2">
      <c r="A175" s="83" t="s">
        <v>1056</v>
      </c>
      <c r="B175" s="84">
        <v>28431</v>
      </c>
      <c r="C175" s="85">
        <v>2001</v>
      </c>
      <c r="D175" s="85">
        <v>2000</v>
      </c>
    </row>
    <row r="176" spans="1:4" ht="13.2">
      <c r="A176" s="83" t="s">
        <v>1057</v>
      </c>
      <c r="B176" s="84">
        <v>28239</v>
      </c>
      <c r="C176" s="85">
        <v>2002</v>
      </c>
      <c r="D176" s="85">
        <v>2002</v>
      </c>
    </row>
    <row r="177" spans="1:4" ht="13.2">
      <c r="A177" s="83" t="s">
        <v>1058</v>
      </c>
      <c r="B177" s="84">
        <v>13437</v>
      </c>
      <c r="C177" s="85">
        <v>2011</v>
      </c>
      <c r="D177" s="85">
        <v>2000</v>
      </c>
    </row>
    <row r="178" spans="1:4" ht="13.2">
      <c r="A178" s="83" t="s">
        <v>1059</v>
      </c>
      <c r="B178" s="84">
        <v>22567</v>
      </c>
      <c r="C178" s="85">
        <v>2023</v>
      </c>
      <c r="D178" s="85">
        <v>2012</v>
      </c>
    </row>
    <row r="179" spans="1:4" ht="13.2">
      <c r="A179" s="83" t="s">
        <v>1060</v>
      </c>
      <c r="B179" s="84">
        <v>21971</v>
      </c>
      <c r="C179" s="85">
        <v>2001</v>
      </c>
      <c r="D179" s="85">
        <v>2001</v>
      </c>
    </row>
    <row r="180" spans="1:4" ht="13.2">
      <c r="A180" s="83" t="s">
        <v>1061</v>
      </c>
      <c r="B180" s="84">
        <v>16924</v>
      </c>
      <c r="C180" s="85">
        <v>2006</v>
      </c>
      <c r="D180" s="85">
        <v>2000</v>
      </c>
    </row>
    <row r="181" spans="1:4" ht="13.2">
      <c r="A181" s="83" t="s">
        <v>1062</v>
      </c>
      <c r="B181" s="84">
        <v>20118</v>
      </c>
      <c r="C181" s="85">
        <v>2002</v>
      </c>
      <c r="D181" s="85">
        <v>2002</v>
      </c>
    </row>
    <row r="182" spans="1:4" ht="13.2">
      <c r="A182" s="83" t="s">
        <v>1063</v>
      </c>
      <c r="B182" s="84">
        <v>29804</v>
      </c>
      <c r="C182" s="85">
        <v>2002</v>
      </c>
      <c r="D182" s="85">
        <v>2002</v>
      </c>
    </row>
    <row r="183" spans="1:4" ht="13.2">
      <c r="A183" s="83" t="s">
        <v>1064</v>
      </c>
      <c r="B183" s="84">
        <v>13380</v>
      </c>
      <c r="C183" s="85">
        <v>2007</v>
      </c>
      <c r="D183" s="85">
        <v>2007</v>
      </c>
    </row>
    <row r="184" spans="1:4" ht="13.2">
      <c r="A184" s="83" t="s">
        <v>1065</v>
      </c>
      <c r="B184" s="84">
        <v>23498</v>
      </c>
      <c r="C184" s="85">
        <v>2002</v>
      </c>
      <c r="D184" s="85">
        <v>2002</v>
      </c>
    </row>
    <row r="185" spans="1:4" ht="13.2">
      <c r="A185" s="83" t="s">
        <v>1066</v>
      </c>
      <c r="B185" s="84">
        <v>23074</v>
      </c>
      <c r="C185" s="85">
        <v>2004</v>
      </c>
      <c r="D185" s="85">
        <v>2004</v>
      </c>
    </row>
    <row r="186" spans="1:4" ht="13.2">
      <c r="A186" s="83" t="s">
        <v>1067</v>
      </c>
      <c r="B186" s="84">
        <v>16688</v>
      </c>
      <c r="C186" s="85">
        <v>2002</v>
      </c>
      <c r="D186" s="85">
        <v>2000</v>
      </c>
    </row>
    <row r="187" spans="1:4" ht="13.2">
      <c r="A187" s="83" t="s">
        <v>1068</v>
      </c>
      <c r="B187" s="84">
        <v>21596</v>
      </c>
      <c r="C187" s="85">
        <v>2027</v>
      </c>
      <c r="D187" s="85">
        <v>2000</v>
      </c>
    </row>
    <row r="188" spans="1:4" ht="13.2">
      <c r="A188" s="83" t="s">
        <v>1069</v>
      </c>
      <c r="B188" s="84">
        <v>25818</v>
      </c>
      <c r="C188" s="85">
        <v>2218</v>
      </c>
      <c r="D188" s="85">
        <v>2146</v>
      </c>
    </row>
    <row r="189" spans="1:4" ht="13.2">
      <c r="A189" s="83" t="s">
        <v>1070</v>
      </c>
      <c r="B189" s="84">
        <v>21574</v>
      </c>
      <c r="C189" s="85">
        <v>2003</v>
      </c>
      <c r="D189" s="85">
        <v>2003</v>
      </c>
    </row>
    <row r="190" spans="1:4" ht="13.2">
      <c r="A190" s="83" t="s">
        <v>1071</v>
      </c>
      <c r="B190" s="84">
        <v>16301</v>
      </c>
      <c r="C190" s="85">
        <v>2002</v>
      </c>
      <c r="D190" s="85">
        <v>2001</v>
      </c>
    </row>
    <row r="191" spans="1:4" ht="13.2">
      <c r="A191" s="83" t="s">
        <v>1072</v>
      </c>
      <c r="B191" s="84">
        <v>22827</v>
      </c>
      <c r="C191" s="85">
        <v>2001</v>
      </c>
      <c r="D191" s="85">
        <v>2001</v>
      </c>
    </row>
    <row r="192" spans="1:4" ht="13.2">
      <c r="A192" s="83" t="s">
        <v>1073</v>
      </c>
      <c r="B192" s="84">
        <v>11647</v>
      </c>
      <c r="C192" s="85">
        <v>2002</v>
      </c>
      <c r="D192" s="85">
        <v>2002</v>
      </c>
    </row>
    <row r="193" spans="1:4" ht="13.2">
      <c r="A193" s="83" t="s">
        <v>1074</v>
      </c>
      <c r="B193" s="84">
        <v>24982</v>
      </c>
      <c r="C193" s="85">
        <v>2130</v>
      </c>
      <c r="D193" s="85">
        <v>2000</v>
      </c>
    </row>
    <row r="194" spans="1:4" ht="13.2">
      <c r="A194" s="83" t="s">
        <v>1075</v>
      </c>
      <c r="B194" s="84">
        <v>29331</v>
      </c>
      <c r="C194" s="85">
        <v>2002</v>
      </c>
      <c r="D194" s="85">
        <v>2000</v>
      </c>
    </row>
    <row r="195" spans="1:4" ht="13.2">
      <c r="A195" s="83" t="s">
        <v>1076</v>
      </c>
      <c r="B195" s="84">
        <v>20599</v>
      </c>
      <c r="C195" s="85">
        <v>2315</v>
      </c>
      <c r="D195" s="85">
        <v>2130</v>
      </c>
    </row>
    <row r="196" spans="1:4" ht="13.2">
      <c r="A196" s="83" t="s">
        <v>1077</v>
      </c>
      <c r="B196" s="84">
        <v>21192</v>
      </c>
      <c r="C196" s="85">
        <v>2028</v>
      </c>
      <c r="D196" s="85">
        <v>2002</v>
      </c>
    </row>
    <row r="197" spans="1:4" ht="13.2">
      <c r="A197" s="83" t="s">
        <v>1078</v>
      </c>
      <c r="B197" s="84">
        <v>17536</v>
      </c>
      <c r="C197" s="97">
        <v>3313</v>
      </c>
      <c r="D197" s="97">
        <v>3144</v>
      </c>
    </row>
    <row r="198" spans="1:4" ht="13.2">
      <c r="A198" s="83" t="s">
        <v>1079</v>
      </c>
      <c r="B198" s="84">
        <v>11918</v>
      </c>
      <c r="C198" s="97">
        <v>8900</v>
      </c>
      <c r="D198" s="97">
        <v>8650</v>
      </c>
    </row>
    <row r="199" spans="1:4" ht="13.2">
      <c r="A199" s="83" t="s">
        <v>1080</v>
      </c>
      <c r="B199" s="84">
        <v>15768</v>
      </c>
      <c r="C199" s="85">
        <v>2406</v>
      </c>
      <c r="D199" s="85">
        <v>2406</v>
      </c>
    </row>
    <row r="200" spans="1:4" ht="13.2">
      <c r="A200" s="83" t="s">
        <v>1081</v>
      </c>
      <c r="B200" s="84">
        <v>16388</v>
      </c>
      <c r="C200" s="97">
        <v>8340</v>
      </c>
      <c r="D200" s="97">
        <v>7910</v>
      </c>
    </row>
    <row r="201" spans="1:4" ht="13.2">
      <c r="A201" s="83" t="s">
        <v>1082</v>
      </c>
      <c r="B201" s="84">
        <v>16210</v>
      </c>
      <c r="C201" s="85">
        <v>2050</v>
      </c>
      <c r="D201" s="85">
        <v>2050</v>
      </c>
    </row>
    <row r="202" spans="1:4" ht="13.2">
      <c r="A202" s="83" t="s">
        <v>1083</v>
      </c>
      <c r="B202" s="84">
        <v>17599</v>
      </c>
      <c r="C202" s="85">
        <v>2800</v>
      </c>
      <c r="D202" s="85">
        <v>2750</v>
      </c>
    </row>
    <row r="203" spans="1:4" ht="13.2">
      <c r="A203" s="83" t="s">
        <v>1084</v>
      </c>
      <c r="B203" s="84">
        <v>23608</v>
      </c>
      <c r="C203" s="85">
        <v>2230</v>
      </c>
      <c r="D203" s="85">
        <v>2150</v>
      </c>
    </row>
    <row r="204" spans="1:4" ht="13.2">
      <c r="A204" s="83" t="s">
        <v>1085</v>
      </c>
      <c r="B204" s="84">
        <v>26124</v>
      </c>
      <c r="C204" s="85">
        <v>2023</v>
      </c>
      <c r="D204" s="85">
        <v>2020</v>
      </c>
    </row>
    <row r="205" spans="1:4" ht="13.2">
      <c r="A205" s="83" t="s">
        <v>1086</v>
      </c>
      <c r="B205" s="84">
        <v>15461</v>
      </c>
      <c r="C205" s="85">
        <v>2025</v>
      </c>
      <c r="D205" s="85">
        <v>2000</v>
      </c>
    </row>
    <row r="206" spans="1:4" ht="13.2">
      <c r="A206" s="83" t="s">
        <v>1087</v>
      </c>
      <c r="B206" s="84">
        <v>12004</v>
      </c>
      <c r="C206" s="97">
        <v>3249</v>
      </c>
      <c r="D206" s="85">
        <v>2428</v>
      </c>
    </row>
    <row r="207" spans="1:4" ht="13.2">
      <c r="A207" s="83" t="s">
        <v>1088</v>
      </c>
      <c r="B207" s="84">
        <v>25703</v>
      </c>
      <c r="C207" s="85">
        <v>2112</v>
      </c>
      <c r="D207" s="85">
        <v>2000</v>
      </c>
    </row>
    <row r="208" spans="1:4" ht="13.2">
      <c r="A208" s="83" t="s">
        <v>1089</v>
      </c>
      <c r="B208" s="84">
        <v>26741</v>
      </c>
      <c r="C208" s="85">
        <v>2151</v>
      </c>
      <c r="D208" s="85">
        <v>2030</v>
      </c>
    </row>
    <row r="209" spans="1:4" ht="13.2">
      <c r="A209" s="83" t="s">
        <v>1090</v>
      </c>
      <c r="B209" s="84">
        <v>13257</v>
      </c>
      <c r="C209" s="85">
        <v>2141</v>
      </c>
      <c r="D209" s="85">
        <v>2101</v>
      </c>
    </row>
    <row r="210" spans="1:4" ht="13.2">
      <c r="A210" s="83" t="s">
        <v>1091</v>
      </c>
      <c r="B210" s="84">
        <v>19299</v>
      </c>
      <c r="C210" s="85">
        <v>2595</v>
      </c>
      <c r="D210" s="85">
        <v>2440</v>
      </c>
    </row>
    <row r="211" spans="1:4" ht="13.2">
      <c r="A211" s="83" t="s">
        <v>1092</v>
      </c>
      <c r="B211" s="84">
        <v>21626</v>
      </c>
      <c r="C211" s="85">
        <v>2002</v>
      </c>
      <c r="D211" s="85">
        <v>2002</v>
      </c>
    </row>
    <row r="212" spans="1:4" ht="13.2">
      <c r="A212" s="83" t="s">
        <v>1093</v>
      </c>
      <c r="B212" s="84">
        <v>25137</v>
      </c>
      <c r="C212" s="85">
        <v>2001</v>
      </c>
      <c r="D212" s="85">
        <v>2001</v>
      </c>
    </row>
    <row r="213" spans="1:4" ht="13.2">
      <c r="A213" s="83" t="s">
        <v>1094</v>
      </c>
      <c r="B213" s="84">
        <v>27797</v>
      </c>
      <c r="C213" s="85">
        <v>2001</v>
      </c>
      <c r="D213" s="85">
        <v>2000</v>
      </c>
    </row>
    <row r="214" spans="1:4" ht="13.2">
      <c r="A214" s="83" t="s">
        <v>928</v>
      </c>
      <c r="B214" s="84">
        <v>27197</v>
      </c>
      <c r="C214" s="85">
        <v>2002</v>
      </c>
      <c r="D214" s="85">
        <v>2002</v>
      </c>
    </row>
    <row r="215" spans="1:4" ht="13.2">
      <c r="A215" s="83" t="s">
        <v>931</v>
      </c>
      <c r="B215" s="84">
        <v>11010</v>
      </c>
      <c r="C215" s="85">
        <v>2001</v>
      </c>
      <c r="D215" s="85">
        <v>2001</v>
      </c>
    </row>
    <row r="216" spans="1:4" ht="13.2">
      <c r="A216" s="83" t="s">
        <v>933</v>
      </c>
      <c r="B216" s="84">
        <v>25898</v>
      </c>
      <c r="C216" s="85">
        <v>2010</v>
      </c>
      <c r="D216" s="85">
        <v>2000</v>
      </c>
    </row>
    <row r="217" spans="1:4" ht="13.2">
      <c r="A217" s="83" t="s">
        <v>1095</v>
      </c>
      <c r="B217" s="84">
        <v>22981</v>
      </c>
      <c r="C217" s="85">
        <v>2007</v>
      </c>
      <c r="D217" s="85">
        <v>2001</v>
      </c>
    </row>
    <row r="218" spans="1:4" ht="13.2">
      <c r="A218" s="83" t="s">
        <v>935</v>
      </c>
      <c r="B218" s="84">
        <v>21540</v>
      </c>
      <c r="C218" s="85">
        <v>2021</v>
      </c>
      <c r="D218" s="85">
        <v>2021</v>
      </c>
    </row>
    <row r="219" spans="1:4" ht="13.2">
      <c r="A219" s="83" t="s">
        <v>1096</v>
      </c>
      <c r="B219" s="84">
        <v>22209</v>
      </c>
      <c r="C219" s="85">
        <v>2012</v>
      </c>
      <c r="D219" s="85">
        <v>2011</v>
      </c>
    </row>
    <row r="220" spans="1:4" ht="13.2">
      <c r="A220" s="83" t="s">
        <v>1097</v>
      </c>
      <c r="B220" s="84">
        <v>13527</v>
      </c>
      <c r="C220" s="85">
        <v>2084</v>
      </c>
      <c r="D220" s="85">
        <v>2001</v>
      </c>
    </row>
    <row r="221" spans="1:4" ht="13.2">
      <c r="A221" s="83" t="s">
        <v>1098</v>
      </c>
      <c r="B221" s="84">
        <v>26599</v>
      </c>
      <c r="C221" s="85">
        <v>2013</v>
      </c>
      <c r="D221" s="85">
        <v>2000</v>
      </c>
    </row>
    <row r="222" spans="1:4" ht="13.2">
      <c r="A222" s="83" t="s">
        <v>1099</v>
      </c>
      <c r="B222" s="84">
        <v>14072</v>
      </c>
      <c r="C222" s="85">
        <v>2002</v>
      </c>
      <c r="D222" s="85">
        <v>2000</v>
      </c>
    </row>
    <row r="223" spans="1:4" ht="13.2">
      <c r="A223" s="83" t="s">
        <v>1100</v>
      </c>
      <c r="B223" s="84">
        <v>17991</v>
      </c>
      <c r="C223" s="85">
        <v>2005</v>
      </c>
      <c r="D223" s="85">
        <v>2001</v>
      </c>
    </row>
    <row r="224" spans="1:4" ht="13.2">
      <c r="A224" s="83" t="s">
        <v>938</v>
      </c>
      <c r="B224" s="84">
        <v>26376</v>
      </c>
      <c r="C224" s="85">
        <v>2015</v>
      </c>
      <c r="D224" s="85">
        <v>2000</v>
      </c>
    </row>
    <row r="225" spans="1:4" ht="13.2">
      <c r="A225" s="83" t="s">
        <v>1101</v>
      </c>
      <c r="B225" s="84">
        <v>15587</v>
      </c>
      <c r="C225" s="85">
        <v>2002</v>
      </c>
      <c r="D225" s="85">
        <v>2002</v>
      </c>
    </row>
    <row r="226" spans="1:4" ht="13.2">
      <c r="A226" s="83" t="s">
        <v>1102</v>
      </c>
      <c r="B226" s="84">
        <v>11391</v>
      </c>
      <c r="C226" s="85">
        <v>2010</v>
      </c>
      <c r="D226" s="85">
        <v>2000</v>
      </c>
    </row>
    <row r="227" spans="1:4" ht="13.2">
      <c r="A227" s="83" t="s">
        <v>1103</v>
      </c>
      <c r="B227" s="84">
        <v>16028</v>
      </c>
      <c r="C227" s="85">
        <v>2010</v>
      </c>
      <c r="D227" s="85">
        <v>2000</v>
      </c>
    </row>
    <row r="228" spans="1:4" ht="13.2">
      <c r="A228" s="83" t="s">
        <v>1104</v>
      </c>
      <c r="B228" s="84">
        <v>15166</v>
      </c>
      <c r="C228" s="85">
        <v>2021</v>
      </c>
      <c r="D228" s="85">
        <v>2001</v>
      </c>
    </row>
    <row r="229" spans="1:4" ht="13.2">
      <c r="A229" s="83" t="s">
        <v>1105</v>
      </c>
      <c r="B229" s="84">
        <v>12600</v>
      </c>
      <c r="C229" s="85">
        <v>2007</v>
      </c>
      <c r="D229" s="85">
        <v>2003</v>
      </c>
    </row>
    <row r="230" spans="1:4" ht="13.2">
      <c r="A230" s="83" t="s">
        <v>1106</v>
      </c>
      <c r="B230" s="84">
        <v>29668</v>
      </c>
      <c r="C230" s="85">
        <v>2003</v>
      </c>
      <c r="D230" s="85">
        <v>2000</v>
      </c>
    </row>
    <row r="231" spans="1:4" ht="13.2">
      <c r="A231" s="83" t="s">
        <v>1107</v>
      </c>
      <c r="B231" s="84">
        <v>16331</v>
      </c>
      <c r="C231" s="85">
        <v>2003</v>
      </c>
      <c r="D231" s="85">
        <v>2001</v>
      </c>
    </row>
    <row r="232" spans="1:4" ht="13.2">
      <c r="A232" s="83" t="s">
        <v>1108</v>
      </c>
      <c r="B232" s="84">
        <v>28262</v>
      </c>
      <c r="C232" s="85">
        <v>2340</v>
      </c>
      <c r="D232" s="85">
        <v>2250</v>
      </c>
    </row>
    <row r="233" spans="1:4" ht="13.2">
      <c r="A233" s="83" t="s">
        <v>1109</v>
      </c>
      <c r="B233" s="84">
        <v>25837</v>
      </c>
      <c r="C233" s="97">
        <v>3050</v>
      </c>
      <c r="D233" s="97">
        <v>3050</v>
      </c>
    </row>
    <row r="234" spans="1:4" ht="13.2">
      <c r="A234" s="83" t="s">
        <v>1110</v>
      </c>
      <c r="B234" s="84">
        <v>19289</v>
      </c>
      <c r="C234" s="85">
        <v>2020</v>
      </c>
      <c r="D234" s="85">
        <v>2020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Q301"/>
  <sheetViews>
    <sheetView workbookViewId="0"/>
  </sheetViews>
  <sheetFormatPr defaultColWidth="12.6640625" defaultRowHeight="15.75" customHeight="1"/>
  <cols>
    <col min="13" max="13" width="17.21875" customWidth="1"/>
  </cols>
  <sheetData>
    <row r="1" spans="1:17">
      <c r="A1" s="133" t="s">
        <v>1111</v>
      </c>
      <c r="B1" s="134" t="s">
        <v>12</v>
      </c>
      <c r="C1" s="134" t="s">
        <v>1018</v>
      </c>
      <c r="D1" s="134" t="s">
        <v>1112</v>
      </c>
      <c r="E1" s="134" t="s">
        <v>1113</v>
      </c>
      <c r="F1" s="134" t="s">
        <v>1114</v>
      </c>
      <c r="G1" s="134" t="s">
        <v>87</v>
      </c>
    </row>
    <row r="2" spans="1:17">
      <c r="A2" s="135">
        <v>38447</v>
      </c>
      <c r="B2" s="136" t="s">
        <v>1115</v>
      </c>
      <c r="C2" s="136" t="s">
        <v>1116</v>
      </c>
      <c r="D2" s="136" t="s">
        <v>1117</v>
      </c>
      <c r="E2" s="136" t="s">
        <v>1118</v>
      </c>
      <c r="F2" s="137">
        <v>4007.9863999999998</v>
      </c>
      <c r="G2" s="137">
        <v>4554.53</v>
      </c>
      <c r="K2" s="154" t="s">
        <v>1119</v>
      </c>
      <c r="L2" s="154" t="s">
        <v>12</v>
      </c>
      <c r="M2" s="162"/>
      <c r="N2" s="162"/>
      <c r="O2" s="162"/>
      <c r="P2" s="162"/>
      <c r="Q2" s="163"/>
    </row>
    <row r="3" spans="1:17">
      <c r="A3" s="138">
        <v>38646</v>
      </c>
      <c r="B3" s="136" t="s">
        <v>21</v>
      </c>
      <c r="C3" s="136" t="s">
        <v>1116</v>
      </c>
      <c r="D3" s="136" t="s">
        <v>1120</v>
      </c>
      <c r="E3" s="136" t="s">
        <v>1121</v>
      </c>
      <c r="F3" s="137">
        <v>8597.4559000000008</v>
      </c>
      <c r="G3" s="137">
        <v>9195.14</v>
      </c>
      <c r="K3" s="154" t="s">
        <v>1112</v>
      </c>
      <c r="L3" s="164" t="s">
        <v>1122</v>
      </c>
      <c r="M3" s="165" t="s">
        <v>21</v>
      </c>
      <c r="N3" s="165" t="s">
        <v>1115</v>
      </c>
      <c r="O3" s="165" t="s">
        <v>1123</v>
      </c>
      <c r="P3" s="165" t="s">
        <v>30</v>
      </c>
      <c r="Q3" s="155" t="s">
        <v>1124</v>
      </c>
    </row>
    <row r="4" spans="1:17">
      <c r="A4" s="135">
        <v>38377</v>
      </c>
      <c r="B4" s="136" t="s">
        <v>1122</v>
      </c>
      <c r="C4" s="136" t="s">
        <v>1116</v>
      </c>
      <c r="D4" s="136" t="s">
        <v>1125</v>
      </c>
      <c r="E4" s="136" t="s">
        <v>1126</v>
      </c>
      <c r="F4" s="137">
        <v>3148.5255999999999</v>
      </c>
      <c r="G4" s="137">
        <v>3577.87</v>
      </c>
      <c r="K4" s="164" t="s">
        <v>1127</v>
      </c>
      <c r="L4" s="166">
        <v>4600.01</v>
      </c>
      <c r="M4" s="167">
        <v>1240.3800000000001</v>
      </c>
      <c r="N4" s="167">
        <v>23535.17</v>
      </c>
      <c r="O4" s="167">
        <v>15468.23</v>
      </c>
      <c r="P4" s="167">
        <v>4486.0200000000004</v>
      </c>
      <c r="Q4" s="157">
        <v>49329.81</v>
      </c>
    </row>
    <row r="5" spans="1:17">
      <c r="A5" s="135">
        <v>38463</v>
      </c>
      <c r="B5" s="136" t="s">
        <v>1122</v>
      </c>
      <c r="C5" s="136" t="s">
        <v>1116</v>
      </c>
      <c r="D5" s="136" t="s">
        <v>1117</v>
      </c>
      <c r="E5" s="136" t="s">
        <v>1128</v>
      </c>
      <c r="F5" s="137">
        <v>731.8193</v>
      </c>
      <c r="G5" s="137">
        <v>1977.89</v>
      </c>
      <c r="K5" s="168" t="s">
        <v>1129</v>
      </c>
      <c r="L5" s="169">
        <v>34683.839999999997</v>
      </c>
      <c r="M5" s="170">
        <v>12689.22</v>
      </c>
      <c r="N5" s="170">
        <v>32786.22</v>
      </c>
      <c r="O5" s="170">
        <v>23125.86</v>
      </c>
      <c r="P5" s="170">
        <v>18802.7</v>
      </c>
      <c r="Q5" s="159">
        <v>122087.84</v>
      </c>
    </row>
    <row r="6" spans="1:17">
      <c r="A6" s="135">
        <v>38412</v>
      </c>
      <c r="B6" s="136" t="s">
        <v>1115</v>
      </c>
      <c r="C6" s="136" t="s">
        <v>1116</v>
      </c>
      <c r="D6" s="136" t="s">
        <v>1130</v>
      </c>
      <c r="E6" s="136" t="s">
        <v>1131</v>
      </c>
      <c r="F6" s="137">
        <v>2741.9580000000001</v>
      </c>
      <c r="G6" s="137">
        <v>6093.24</v>
      </c>
      <c r="K6" s="168" t="s">
        <v>1132</v>
      </c>
      <c r="L6" s="169">
        <v>19791.91</v>
      </c>
      <c r="M6" s="170">
        <v>27273.940000000002</v>
      </c>
      <c r="N6" s="170">
        <v>41186.639999999999</v>
      </c>
      <c r="O6" s="170">
        <v>12413.8</v>
      </c>
      <c r="P6" s="170">
        <v>17855.010000000002</v>
      </c>
      <c r="Q6" s="159">
        <v>118521.30000000002</v>
      </c>
    </row>
    <row r="7" spans="1:17">
      <c r="A7" s="135">
        <v>38426</v>
      </c>
      <c r="B7" s="136" t="s">
        <v>1115</v>
      </c>
      <c r="C7" s="136" t="s">
        <v>1116</v>
      </c>
      <c r="D7" s="139" t="s">
        <v>1127</v>
      </c>
      <c r="E7" s="136" t="s">
        <v>1133</v>
      </c>
      <c r="F7" s="137">
        <v>3491.8708999999999</v>
      </c>
      <c r="G7" s="137">
        <v>8120.63</v>
      </c>
      <c r="K7" s="168" t="s">
        <v>1134</v>
      </c>
      <c r="L7" s="169">
        <v>2582.35</v>
      </c>
      <c r="M7" s="170">
        <v>21727.989999999998</v>
      </c>
      <c r="N7" s="170">
        <v>15656.95</v>
      </c>
      <c r="O7" s="170">
        <v>10015.650000000001</v>
      </c>
      <c r="P7" s="170">
        <v>20441.559999999998</v>
      </c>
      <c r="Q7" s="159">
        <v>70424.5</v>
      </c>
    </row>
    <row r="8" spans="1:17">
      <c r="A8" s="135">
        <v>38401</v>
      </c>
      <c r="B8" s="136" t="s">
        <v>1122</v>
      </c>
      <c r="C8" s="136" t="s">
        <v>1116</v>
      </c>
      <c r="D8" s="136" t="s">
        <v>1135</v>
      </c>
      <c r="E8" s="136" t="s">
        <v>1136</v>
      </c>
      <c r="F8" s="137">
        <v>2924.2365</v>
      </c>
      <c r="G8" s="137">
        <v>6800.55</v>
      </c>
      <c r="K8" s="168" t="s">
        <v>1130</v>
      </c>
      <c r="L8" s="169">
        <v>18948.68</v>
      </c>
      <c r="M8" s="170">
        <v>22656.77</v>
      </c>
      <c r="N8" s="170">
        <v>46900.29</v>
      </c>
      <c r="O8" s="170">
        <v>17604.64</v>
      </c>
      <c r="P8" s="170">
        <v>13243.91</v>
      </c>
      <c r="Q8" s="159">
        <v>119354.29</v>
      </c>
    </row>
    <row r="9" spans="1:17">
      <c r="A9" s="135">
        <v>38155</v>
      </c>
      <c r="B9" s="136" t="s">
        <v>1122</v>
      </c>
      <c r="C9" s="136" t="s">
        <v>1116</v>
      </c>
      <c r="D9" s="139" t="s">
        <v>1132</v>
      </c>
      <c r="E9" s="136" t="s">
        <v>1137</v>
      </c>
      <c r="F9" s="137">
        <v>6305.0007999999998</v>
      </c>
      <c r="G9" s="137">
        <v>9272.06</v>
      </c>
      <c r="K9" s="168" t="s">
        <v>1138</v>
      </c>
      <c r="L9" s="169">
        <v>30877.55</v>
      </c>
      <c r="M9" s="170">
        <v>1312.72</v>
      </c>
      <c r="N9" s="170">
        <v>26742.03</v>
      </c>
      <c r="O9" s="170">
        <v>3954.5</v>
      </c>
      <c r="P9" s="170">
        <v>16260.299999999997</v>
      </c>
      <c r="Q9" s="159">
        <v>79147.100000000006</v>
      </c>
    </row>
    <row r="10" spans="1:17">
      <c r="A10" s="135">
        <v>38326</v>
      </c>
      <c r="B10" s="136" t="s">
        <v>30</v>
      </c>
      <c r="C10" s="136" t="s">
        <v>1116</v>
      </c>
      <c r="D10" s="136" t="s">
        <v>1120</v>
      </c>
      <c r="E10" s="136" t="s">
        <v>1139</v>
      </c>
      <c r="F10" s="137">
        <v>2640.1320000000001</v>
      </c>
      <c r="G10" s="137">
        <v>4800.24</v>
      </c>
      <c r="K10" s="168" t="s">
        <v>1117</v>
      </c>
      <c r="L10" s="169">
        <v>19218.309999999998</v>
      </c>
      <c r="M10" s="170">
        <v>24520.639999999999</v>
      </c>
      <c r="N10" s="170">
        <v>37045.910000000003</v>
      </c>
      <c r="O10" s="170">
        <v>21111.1</v>
      </c>
      <c r="P10" s="170">
        <v>11889.37</v>
      </c>
      <c r="Q10" s="159">
        <v>113785.32999999999</v>
      </c>
    </row>
    <row r="11" spans="1:17">
      <c r="A11" s="135">
        <v>38472</v>
      </c>
      <c r="B11" s="136" t="s">
        <v>21</v>
      </c>
      <c r="C11" s="136" t="s">
        <v>1116</v>
      </c>
      <c r="D11" s="136" t="s">
        <v>1134</v>
      </c>
      <c r="E11" s="136" t="s">
        <v>1140</v>
      </c>
      <c r="F11" s="137">
        <v>2401.7329</v>
      </c>
      <c r="G11" s="137">
        <v>6491.17</v>
      </c>
      <c r="K11" s="168" t="s">
        <v>1141</v>
      </c>
      <c r="L11" s="169">
        <v>11783.490000000002</v>
      </c>
      <c r="M11" s="170">
        <v>11364.29</v>
      </c>
      <c r="N11" s="170">
        <v>52468.820000000007</v>
      </c>
      <c r="O11" s="170">
        <v>16277.05</v>
      </c>
      <c r="P11" s="170">
        <v>15212.41</v>
      </c>
      <c r="Q11" s="159">
        <v>107106.06000000001</v>
      </c>
    </row>
    <row r="12" spans="1:17">
      <c r="A12" s="138">
        <v>38676</v>
      </c>
      <c r="B12" s="136" t="s">
        <v>21</v>
      </c>
      <c r="C12" s="136" t="s">
        <v>1116</v>
      </c>
      <c r="D12" s="136" t="s">
        <v>1130</v>
      </c>
      <c r="E12" s="136" t="s">
        <v>1142</v>
      </c>
      <c r="F12" s="137">
        <v>1531.2128</v>
      </c>
      <c r="G12" s="137">
        <v>3560.96</v>
      </c>
      <c r="K12" s="168" t="s">
        <v>1143</v>
      </c>
      <c r="L12" s="169">
        <v>11540.83</v>
      </c>
      <c r="M12" s="170"/>
      <c r="N12" s="170">
        <v>34450.5</v>
      </c>
      <c r="O12" s="170">
        <v>15999.279999999999</v>
      </c>
      <c r="P12" s="170">
        <v>15730.359999999999</v>
      </c>
      <c r="Q12" s="159">
        <v>77720.97</v>
      </c>
    </row>
    <row r="13" spans="1:17">
      <c r="A13" s="135">
        <v>38632</v>
      </c>
      <c r="B13" s="136" t="s">
        <v>21</v>
      </c>
      <c r="C13" s="136" t="s">
        <v>1116</v>
      </c>
      <c r="D13" s="136" t="s">
        <v>1125</v>
      </c>
      <c r="E13" s="136" t="s">
        <v>1144</v>
      </c>
      <c r="F13" s="137">
        <v>3464.6370000000002</v>
      </c>
      <c r="G13" s="137">
        <v>6299.34</v>
      </c>
      <c r="K13" s="168" t="s">
        <v>1125</v>
      </c>
      <c r="L13" s="169">
        <v>10019.06</v>
      </c>
      <c r="M13" s="170">
        <v>18711.71</v>
      </c>
      <c r="N13" s="170">
        <v>52398.380000000005</v>
      </c>
      <c r="O13" s="170">
        <v>16641.489999999998</v>
      </c>
      <c r="P13" s="170">
        <v>15787.18</v>
      </c>
      <c r="Q13" s="159">
        <v>113557.81999999998</v>
      </c>
    </row>
    <row r="14" spans="1:17">
      <c r="A14" s="135">
        <v>38428</v>
      </c>
      <c r="B14" s="136" t="s">
        <v>1115</v>
      </c>
      <c r="C14" s="136" t="s">
        <v>1116</v>
      </c>
      <c r="D14" s="136" t="s">
        <v>1129</v>
      </c>
      <c r="E14" s="136" t="s">
        <v>1145</v>
      </c>
      <c r="F14" s="137">
        <v>558.24749999999995</v>
      </c>
      <c r="G14" s="137">
        <v>1298.25</v>
      </c>
      <c r="K14" s="168" t="s">
        <v>1146</v>
      </c>
      <c r="L14" s="169">
        <v>46543.88</v>
      </c>
      <c r="M14" s="170">
        <v>31649.350000000002</v>
      </c>
      <c r="N14" s="170">
        <v>24852.589999999997</v>
      </c>
      <c r="O14" s="170">
        <v>14880.26</v>
      </c>
      <c r="P14" s="170">
        <v>21478.379999999997</v>
      </c>
      <c r="Q14" s="159">
        <v>139404.46</v>
      </c>
    </row>
    <row r="15" spans="1:17">
      <c r="A15" s="135">
        <v>38611</v>
      </c>
      <c r="B15" s="136" t="s">
        <v>30</v>
      </c>
      <c r="C15" s="136" t="s">
        <v>1116</v>
      </c>
      <c r="D15" s="139" t="s">
        <v>1127</v>
      </c>
      <c r="E15" s="136" t="s">
        <v>1147</v>
      </c>
      <c r="F15" s="137">
        <v>266.30239999999998</v>
      </c>
      <c r="G15" s="137">
        <v>451.36</v>
      </c>
      <c r="K15" s="168" t="s">
        <v>1148</v>
      </c>
      <c r="L15" s="169">
        <v>38411.370000000003</v>
      </c>
      <c r="M15" s="170">
        <v>20782.190000000002</v>
      </c>
      <c r="N15" s="170">
        <v>34484.560000000005</v>
      </c>
      <c r="O15" s="170">
        <v>16672.650000000001</v>
      </c>
      <c r="P15" s="170">
        <v>22143.32</v>
      </c>
      <c r="Q15" s="159">
        <v>132494.09000000003</v>
      </c>
    </row>
    <row r="16" spans="1:17">
      <c r="A16" s="135">
        <v>38816</v>
      </c>
      <c r="B16" s="136" t="s">
        <v>1123</v>
      </c>
      <c r="C16" s="136" t="s">
        <v>1116</v>
      </c>
      <c r="D16" s="136" t="s">
        <v>1143</v>
      </c>
      <c r="E16" s="136" t="s">
        <v>1149</v>
      </c>
      <c r="F16" s="137">
        <v>2647.4331999999999</v>
      </c>
      <c r="G16" s="137">
        <v>4564.54</v>
      </c>
      <c r="K16" s="168" t="s">
        <v>1135</v>
      </c>
      <c r="L16" s="169">
        <v>38117.39</v>
      </c>
      <c r="M16" s="170">
        <v>12768.98</v>
      </c>
      <c r="N16" s="170">
        <v>35200.870000000003</v>
      </c>
      <c r="O16" s="170">
        <v>25211.32</v>
      </c>
      <c r="P16" s="170">
        <v>8280.26</v>
      </c>
      <c r="Q16" s="159">
        <v>119578.81999999999</v>
      </c>
    </row>
    <row r="17" spans="1:17">
      <c r="A17" s="135">
        <v>38763</v>
      </c>
      <c r="B17" s="136" t="s">
        <v>1115</v>
      </c>
      <c r="C17" s="136" t="s">
        <v>1116</v>
      </c>
      <c r="D17" s="136" t="s">
        <v>1129</v>
      </c>
      <c r="E17" s="136" t="s">
        <v>1150</v>
      </c>
      <c r="F17" s="137">
        <v>58.759700000000002</v>
      </c>
      <c r="G17" s="137">
        <v>158.81</v>
      </c>
      <c r="K17" s="168" t="s">
        <v>1120</v>
      </c>
      <c r="L17" s="169">
        <v>37316.35</v>
      </c>
      <c r="M17" s="170">
        <v>17037.620000000003</v>
      </c>
      <c r="N17" s="170">
        <v>76832.060000000012</v>
      </c>
      <c r="O17" s="170"/>
      <c r="P17" s="170">
        <v>28814.160000000003</v>
      </c>
      <c r="Q17" s="159">
        <v>160000.19000000003</v>
      </c>
    </row>
    <row r="18" spans="1:17">
      <c r="A18" s="135">
        <v>38178</v>
      </c>
      <c r="B18" s="136" t="s">
        <v>21</v>
      </c>
      <c r="C18" s="136" t="s">
        <v>1116</v>
      </c>
      <c r="D18" s="136" t="s">
        <v>1120</v>
      </c>
      <c r="E18" s="136" t="s">
        <v>1151</v>
      </c>
      <c r="F18" s="137">
        <v>1904.6733999999999</v>
      </c>
      <c r="G18" s="137">
        <v>3228.26</v>
      </c>
      <c r="K18" s="171" t="s">
        <v>1124</v>
      </c>
      <c r="L18" s="172">
        <v>324435.01999999996</v>
      </c>
      <c r="M18" s="173">
        <v>223735.80000000002</v>
      </c>
      <c r="N18" s="173">
        <v>534540.99</v>
      </c>
      <c r="O18" s="173">
        <v>209375.83</v>
      </c>
      <c r="P18" s="173">
        <v>230424.94</v>
      </c>
      <c r="Q18" s="161">
        <v>1522512.58</v>
      </c>
    </row>
    <row r="19" spans="1:17">
      <c r="A19" s="135">
        <v>38752</v>
      </c>
      <c r="B19" s="136" t="s">
        <v>21</v>
      </c>
      <c r="C19" s="136" t="s">
        <v>1116</v>
      </c>
      <c r="D19" s="136" t="s">
        <v>1120</v>
      </c>
      <c r="E19" s="136" t="s">
        <v>1152</v>
      </c>
      <c r="F19" s="137">
        <v>1142.9829999999999</v>
      </c>
      <c r="G19" s="137">
        <v>2658.1</v>
      </c>
    </row>
    <row r="20" spans="1:17">
      <c r="A20" s="138">
        <v>38700</v>
      </c>
      <c r="B20" s="136" t="s">
        <v>1115</v>
      </c>
      <c r="C20" s="136" t="s">
        <v>1116</v>
      </c>
      <c r="D20" s="139" t="s">
        <v>1127</v>
      </c>
      <c r="E20" s="136" t="s">
        <v>1153</v>
      </c>
      <c r="F20" s="137">
        <v>947.63829999999996</v>
      </c>
      <c r="G20" s="137">
        <v>2203.81</v>
      </c>
    </row>
    <row r="21" spans="1:17">
      <c r="A21" s="138">
        <v>38303</v>
      </c>
      <c r="B21" s="136" t="s">
        <v>1122</v>
      </c>
      <c r="C21" s="136" t="s">
        <v>1116</v>
      </c>
      <c r="D21" s="136" t="s">
        <v>1146</v>
      </c>
      <c r="E21" s="136" t="s">
        <v>1154</v>
      </c>
      <c r="F21" s="137">
        <v>3504.6547999999998</v>
      </c>
      <c r="G21" s="137">
        <v>8150.36</v>
      </c>
    </row>
    <row r="22" spans="1:17">
      <c r="A22" s="135">
        <v>38612</v>
      </c>
      <c r="B22" s="136" t="s">
        <v>1115</v>
      </c>
      <c r="C22" s="136" t="s">
        <v>1116</v>
      </c>
      <c r="D22" s="136" t="s">
        <v>1138</v>
      </c>
      <c r="E22" s="136" t="s">
        <v>1155</v>
      </c>
      <c r="F22" s="137">
        <v>1660.4822999999999</v>
      </c>
      <c r="G22" s="137">
        <v>4487.79</v>
      </c>
    </row>
    <row r="23" spans="1:17">
      <c r="A23" s="135">
        <v>38221</v>
      </c>
      <c r="B23" s="136" t="s">
        <v>1123</v>
      </c>
      <c r="C23" s="136" t="s">
        <v>1116</v>
      </c>
      <c r="D23" s="136" t="s">
        <v>1125</v>
      </c>
      <c r="E23" s="136" t="s">
        <v>1156</v>
      </c>
      <c r="F23" s="137">
        <v>3605.8735000000001</v>
      </c>
      <c r="G23" s="137">
        <v>6111.65</v>
      </c>
    </row>
    <row r="24" spans="1:17">
      <c r="A24" s="135">
        <v>38374</v>
      </c>
      <c r="B24" s="136" t="s">
        <v>30</v>
      </c>
      <c r="C24" s="136" t="s">
        <v>1116</v>
      </c>
      <c r="D24" s="136" t="s">
        <v>1129</v>
      </c>
      <c r="E24" s="136" t="s">
        <v>1157</v>
      </c>
      <c r="F24" s="137">
        <v>1735.7339999999999</v>
      </c>
      <c r="G24" s="137">
        <v>1856.4</v>
      </c>
    </row>
    <row r="25" spans="1:17">
      <c r="A25" s="135">
        <v>38551</v>
      </c>
      <c r="B25" s="136" t="s">
        <v>1122</v>
      </c>
      <c r="C25" s="136" t="s">
        <v>1116</v>
      </c>
      <c r="D25" s="136" t="s">
        <v>1120</v>
      </c>
      <c r="E25" s="136" t="s">
        <v>1158</v>
      </c>
      <c r="F25" s="137">
        <v>4445.8334000000004</v>
      </c>
      <c r="G25" s="137">
        <v>7665.23</v>
      </c>
    </row>
    <row r="26" spans="1:17">
      <c r="A26" s="135">
        <v>38189</v>
      </c>
      <c r="B26" s="136" t="s">
        <v>30</v>
      </c>
      <c r="C26" s="136" t="s">
        <v>1116</v>
      </c>
      <c r="D26" s="136" t="s">
        <v>1148</v>
      </c>
      <c r="E26" s="136" t="s">
        <v>1159</v>
      </c>
      <c r="F26" s="137">
        <v>3119.5596999999998</v>
      </c>
      <c r="G26" s="137">
        <v>7254.79</v>
      </c>
    </row>
    <row r="27" spans="1:17">
      <c r="A27" s="135">
        <v>38603</v>
      </c>
      <c r="B27" s="136" t="s">
        <v>30</v>
      </c>
      <c r="C27" s="136" t="s">
        <v>1116</v>
      </c>
      <c r="D27" s="139" t="s">
        <v>1132</v>
      </c>
      <c r="E27" s="136" t="s">
        <v>1160</v>
      </c>
      <c r="F27" s="137">
        <v>890.87400000000002</v>
      </c>
      <c r="G27" s="137">
        <v>2071.8000000000002</v>
      </c>
    </row>
    <row r="28" spans="1:17">
      <c r="A28" s="135">
        <v>38783</v>
      </c>
      <c r="B28" s="136" t="s">
        <v>21</v>
      </c>
      <c r="C28" s="136" t="s">
        <v>1116</v>
      </c>
      <c r="D28" s="139" t="s">
        <v>1132</v>
      </c>
      <c r="E28" s="136" t="s">
        <v>1161</v>
      </c>
      <c r="F28" s="137">
        <v>2672.1804999999999</v>
      </c>
      <c r="G28" s="137">
        <v>4858.51</v>
      </c>
    </row>
    <row r="29" spans="1:17">
      <c r="A29" s="135">
        <v>38867</v>
      </c>
      <c r="B29" s="136" t="s">
        <v>30</v>
      </c>
      <c r="C29" s="136" t="s">
        <v>1116</v>
      </c>
      <c r="D29" s="136" t="s">
        <v>1135</v>
      </c>
      <c r="E29" s="136" t="s">
        <v>1162</v>
      </c>
      <c r="F29" s="137">
        <v>5224.1909500000002</v>
      </c>
      <c r="G29" s="137">
        <v>5587.37</v>
      </c>
    </row>
    <row r="30" spans="1:17">
      <c r="A30" s="138">
        <v>38349</v>
      </c>
      <c r="B30" s="136" t="s">
        <v>1115</v>
      </c>
      <c r="C30" s="136" t="s">
        <v>1116</v>
      </c>
      <c r="D30" s="136" t="s">
        <v>1120</v>
      </c>
      <c r="E30" s="136" t="s">
        <v>1163</v>
      </c>
      <c r="F30" s="137">
        <v>3621.7487000000001</v>
      </c>
      <c r="G30" s="137">
        <v>9788.51</v>
      </c>
    </row>
    <row r="31" spans="1:17">
      <c r="A31" s="138">
        <v>38647</v>
      </c>
      <c r="B31" s="136" t="s">
        <v>1115</v>
      </c>
      <c r="C31" s="136" t="s">
        <v>1116</v>
      </c>
      <c r="D31" s="136" t="s">
        <v>1117</v>
      </c>
      <c r="E31" s="136" t="s">
        <v>1164</v>
      </c>
      <c r="F31" s="137">
        <v>819.23680000000002</v>
      </c>
      <c r="G31" s="137">
        <v>1204.76</v>
      </c>
    </row>
    <row r="32" spans="1:17">
      <c r="A32" s="135">
        <v>38232</v>
      </c>
      <c r="B32" s="136" t="s">
        <v>30</v>
      </c>
      <c r="C32" s="136" t="s">
        <v>1116</v>
      </c>
      <c r="D32" s="136" t="s">
        <v>1125</v>
      </c>
      <c r="E32" s="136" t="s">
        <v>1165</v>
      </c>
      <c r="F32" s="137">
        <v>3978.6255999999998</v>
      </c>
      <c r="G32" s="137">
        <v>5850.92</v>
      </c>
    </row>
    <row r="33" spans="1:7">
      <c r="A33" s="135">
        <v>38777</v>
      </c>
      <c r="B33" s="136" t="s">
        <v>1122</v>
      </c>
      <c r="C33" s="136" t="s">
        <v>1116</v>
      </c>
      <c r="D33" s="136" t="s">
        <v>1135</v>
      </c>
      <c r="E33" s="136" t="s">
        <v>1166</v>
      </c>
      <c r="F33" s="137">
        <v>4421.1944999999996</v>
      </c>
      <c r="G33" s="137">
        <v>7493.55</v>
      </c>
    </row>
    <row r="34" spans="1:7">
      <c r="A34" s="138">
        <v>38337</v>
      </c>
      <c r="B34" s="136" t="s">
        <v>1115</v>
      </c>
      <c r="C34" s="136" t="s">
        <v>1116</v>
      </c>
      <c r="D34" s="136" t="s">
        <v>1146</v>
      </c>
      <c r="E34" s="136" t="s">
        <v>1167</v>
      </c>
      <c r="F34" s="137">
        <v>1232.2650000000001</v>
      </c>
      <c r="G34" s="137">
        <v>1643.02</v>
      </c>
    </row>
    <row r="35" spans="1:7">
      <c r="A35" s="135">
        <v>38226</v>
      </c>
      <c r="B35" s="136" t="s">
        <v>1115</v>
      </c>
      <c r="C35" s="136" t="s">
        <v>1116</v>
      </c>
      <c r="D35" s="136" t="s">
        <v>1148</v>
      </c>
      <c r="E35" s="136" t="s">
        <v>1169</v>
      </c>
      <c r="F35" s="137">
        <v>1441.1398999999999</v>
      </c>
      <c r="G35" s="137">
        <v>2442.61</v>
      </c>
    </row>
    <row r="36" spans="1:7">
      <c r="A36" s="135">
        <v>38848</v>
      </c>
      <c r="B36" s="136" t="s">
        <v>1122</v>
      </c>
      <c r="C36" s="136" t="s">
        <v>1116</v>
      </c>
      <c r="D36" s="136" t="s">
        <v>1129</v>
      </c>
      <c r="E36" s="136" t="s">
        <v>1170</v>
      </c>
      <c r="F36" s="137">
        <v>3545.6228500000002</v>
      </c>
      <c r="G36" s="137">
        <v>3792.11</v>
      </c>
    </row>
    <row r="37" spans="1:7">
      <c r="A37" s="135">
        <v>38224</v>
      </c>
      <c r="B37" s="136" t="s">
        <v>30</v>
      </c>
      <c r="C37" s="136" t="s">
        <v>1116</v>
      </c>
      <c r="D37" s="136" t="s">
        <v>1125</v>
      </c>
      <c r="E37" s="136" t="s">
        <v>1171</v>
      </c>
      <c r="F37" s="137">
        <v>666.74480000000005</v>
      </c>
      <c r="G37" s="137">
        <v>1149.56</v>
      </c>
    </row>
    <row r="38" spans="1:7">
      <c r="A38" s="135">
        <v>38814</v>
      </c>
      <c r="B38" s="136" t="s">
        <v>30</v>
      </c>
      <c r="C38" s="136" t="s">
        <v>1116</v>
      </c>
      <c r="D38" s="136" t="s">
        <v>1146</v>
      </c>
      <c r="E38" s="136" t="s">
        <v>1172</v>
      </c>
      <c r="F38" s="137">
        <v>712.92650000000003</v>
      </c>
      <c r="G38" s="137">
        <v>1296.23</v>
      </c>
    </row>
    <row r="39" spans="1:7">
      <c r="A39" s="135">
        <v>38239</v>
      </c>
      <c r="B39" s="136" t="s">
        <v>30</v>
      </c>
      <c r="C39" s="136" t="s">
        <v>1116</v>
      </c>
      <c r="D39" s="136" t="s">
        <v>1143</v>
      </c>
      <c r="E39" s="136" t="s">
        <v>1173</v>
      </c>
      <c r="F39" s="137">
        <v>4665.4069</v>
      </c>
      <c r="G39" s="137">
        <v>4989.74</v>
      </c>
    </row>
    <row r="40" spans="1:7">
      <c r="A40" s="135">
        <v>38369</v>
      </c>
      <c r="B40" s="136" t="s">
        <v>30</v>
      </c>
      <c r="C40" s="136" t="s">
        <v>1116</v>
      </c>
      <c r="D40" s="136" t="s">
        <v>1148</v>
      </c>
      <c r="E40" s="136" t="s">
        <v>1174</v>
      </c>
      <c r="F40" s="137">
        <v>3119.0852</v>
      </c>
      <c r="G40" s="137">
        <v>3335.92</v>
      </c>
    </row>
    <row r="41" spans="1:7">
      <c r="A41" s="135">
        <v>38222</v>
      </c>
      <c r="B41" s="136" t="s">
        <v>21</v>
      </c>
      <c r="C41" s="136" t="s">
        <v>1116</v>
      </c>
      <c r="D41" s="136" t="s">
        <v>1120</v>
      </c>
      <c r="E41" s="136" t="s">
        <v>1175</v>
      </c>
      <c r="F41" s="137">
        <v>969.23199999999997</v>
      </c>
      <c r="G41" s="137">
        <v>1762.24</v>
      </c>
    </row>
    <row r="42" spans="1:7">
      <c r="A42" s="138">
        <v>38715</v>
      </c>
      <c r="B42" s="136" t="s">
        <v>1115</v>
      </c>
      <c r="C42" s="136" t="s">
        <v>1116</v>
      </c>
      <c r="D42" s="136" t="s">
        <v>1125</v>
      </c>
      <c r="E42" s="136" t="s">
        <v>1177</v>
      </c>
      <c r="F42" s="137">
        <v>3132.6833000000001</v>
      </c>
      <c r="G42" s="137">
        <v>7285.31</v>
      </c>
    </row>
    <row r="43" spans="1:7">
      <c r="A43" s="135">
        <v>38427</v>
      </c>
      <c r="B43" s="136" t="s">
        <v>1123</v>
      </c>
      <c r="C43" s="136" t="s">
        <v>1116</v>
      </c>
      <c r="D43" s="136" t="s">
        <v>1141</v>
      </c>
      <c r="E43" s="136" t="s">
        <v>1178</v>
      </c>
      <c r="F43" s="137">
        <v>605.97349999999994</v>
      </c>
      <c r="G43" s="137">
        <v>1101.77</v>
      </c>
    </row>
    <row r="44" spans="1:7">
      <c r="A44" s="135">
        <v>38192</v>
      </c>
      <c r="B44" s="136" t="s">
        <v>1123</v>
      </c>
      <c r="C44" s="136" t="s">
        <v>1116</v>
      </c>
      <c r="D44" s="136" t="s">
        <v>1129</v>
      </c>
      <c r="E44" s="136" t="s">
        <v>1179</v>
      </c>
      <c r="F44" s="137">
        <v>3410.2440000000001</v>
      </c>
      <c r="G44" s="137">
        <v>7578.32</v>
      </c>
    </row>
    <row r="45" spans="1:7">
      <c r="A45" s="138">
        <v>38653</v>
      </c>
      <c r="B45" s="136" t="s">
        <v>1122</v>
      </c>
      <c r="C45" s="136" t="s">
        <v>1116</v>
      </c>
      <c r="D45" s="139" t="s">
        <v>1127</v>
      </c>
      <c r="E45" s="136" t="s">
        <v>1180</v>
      </c>
      <c r="F45" s="137">
        <v>2714.0059000000001</v>
      </c>
      <c r="G45" s="137">
        <v>4600.01</v>
      </c>
    </row>
    <row r="46" spans="1:7">
      <c r="A46" s="135">
        <v>38298</v>
      </c>
      <c r="B46" s="136" t="s">
        <v>1115</v>
      </c>
      <c r="C46" s="136" t="s">
        <v>1116</v>
      </c>
      <c r="D46" s="136" t="s">
        <v>1120</v>
      </c>
      <c r="E46" s="136" t="s">
        <v>1181</v>
      </c>
      <c r="F46" s="137">
        <v>3407.4755</v>
      </c>
      <c r="G46" s="137">
        <v>6195.41</v>
      </c>
    </row>
    <row r="47" spans="1:7">
      <c r="A47" s="135">
        <v>38366</v>
      </c>
      <c r="B47" s="136" t="s">
        <v>1122</v>
      </c>
      <c r="C47" s="136" t="s">
        <v>1116</v>
      </c>
      <c r="D47" s="136" t="s">
        <v>1129</v>
      </c>
      <c r="E47" s="136" t="s">
        <v>1182</v>
      </c>
      <c r="F47" s="137">
        <v>2674.672</v>
      </c>
      <c r="G47" s="137">
        <v>4863.04</v>
      </c>
    </row>
    <row r="48" spans="1:7">
      <c r="A48" s="135">
        <v>38737</v>
      </c>
      <c r="B48" s="136" t="s">
        <v>1115</v>
      </c>
      <c r="C48" s="136" t="s">
        <v>1183</v>
      </c>
      <c r="D48" s="136" t="s">
        <v>1117</v>
      </c>
      <c r="E48" s="136" t="s">
        <v>1184</v>
      </c>
      <c r="F48" s="137">
        <v>2790.6525999999999</v>
      </c>
      <c r="G48" s="137">
        <v>4811.47</v>
      </c>
    </row>
    <row r="49" spans="1:7">
      <c r="A49" s="135">
        <v>38251</v>
      </c>
      <c r="B49" s="136" t="s">
        <v>1123</v>
      </c>
      <c r="C49" s="136" t="s">
        <v>1183</v>
      </c>
      <c r="D49" s="139" t="s">
        <v>1132</v>
      </c>
      <c r="E49" s="136" t="s">
        <v>1185</v>
      </c>
      <c r="F49" s="137">
        <v>1101.1422</v>
      </c>
      <c r="G49" s="137">
        <v>2976.06</v>
      </c>
    </row>
    <row r="50" spans="1:7">
      <c r="A50" s="135">
        <v>38327</v>
      </c>
      <c r="B50" s="136" t="s">
        <v>21</v>
      </c>
      <c r="C50" s="136" t="s">
        <v>1183</v>
      </c>
      <c r="D50" s="136" t="s">
        <v>1130</v>
      </c>
      <c r="E50" s="136" t="s">
        <v>1186</v>
      </c>
      <c r="F50" s="137">
        <v>54.287500000000001</v>
      </c>
      <c r="G50" s="137">
        <v>126.25</v>
      </c>
    </row>
    <row r="51" spans="1:7">
      <c r="A51" s="135">
        <v>38491</v>
      </c>
      <c r="B51" s="136" t="s">
        <v>1115</v>
      </c>
      <c r="C51" s="136" t="s">
        <v>1183</v>
      </c>
      <c r="D51" s="136" t="s">
        <v>1143</v>
      </c>
      <c r="E51" s="136" t="s">
        <v>1188</v>
      </c>
      <c r="F51" s="137">
        <v>1319.846</v>
      </c>
      <c r="G51" s="137">
        <v>2399.7199999999998</v>
      </c>
    </row>
    <row r="52" spans="1:7">
      <c r="A52" s="135">
        <v>38190</v>
      </c>
      <c r="B52" s="136" t="s">
        <v>1115</v>
      </c>
      <c r="C52" s="136" t="s">
        <v>1183</v>
      </c>
      <c r="D52" s="136" t="s">
        <v>1148</v>
      </c>
      <c r="E52" s="136" t="s">
        <v>1189</v>
      </c>
      <c r="F52" s="137">
        <v>649.50049999999999</v>
      </c>
      <c r="G52" s="137">
        <v>1180.9100000000001</v>
      </c>
    </row>
    <row r="53" spans="1:7">
      <c r="A53" s="135">
        <v>38190</v>
      </c>
      <c r="B53" s="140" t="s">
        <v>1115</v>
      </c>
      <c r="C53" s="140" t="s">
        <v>1183</v>
      </c>
      <c r="D53" s="136" t="s">
        <v>1143</v>
      </c>
      <c r="E53" s="140" t="s">
        <v>1189</v>
      </c>
      <c r="F53" s="137">
        <v>200</v>
      </c>
      <c r="G53" s="137">
        <v>500</v>
      </c>
    </row>
    <row r="54" spans="1:7">
      <c r="A54" s="135">
        <v>38377</v>
      </c>
      <c r="B54" s="136" t="s">
        <v>21</v>
      </c>
      <c r="C54" s="136" t="s">
        <v>1190</v>
      </c>
      <c r="D54" s="136" t="s">
        <v>1148</v>
      </c>
      <c r="E54" s="136" t="s">
        <v>1191</v>
      </c>
      <c r="F54" s="137">
        <v>5002.53</v>
      </c>
      <c r="G54" s="137">
        <v>6670.04</v>
      </c>
    </row>
    <row r="55" spans="1:7">
      <c r="A55" s="135">
        <v>38323</v>
      </c>
      <c r="B55" s="136" t="s">
        <v>30</v>
      </c>
      <c r="C55" s="136" t="s">
        <v>1190</v>
      </c>
      <c r="D55" s="136" t="s">
        <v>1143</v>
      </c>
      <c r="E55" s="136" t="s">
        <v>1192</v>
      </c>
      <c r="F55" s="137">
        <v>6835.9719999999998</v>
      </c>
      <c r="G55" s="137">
        <v>7768.15</v>
      </c>
    </row>
    <row r="56" spans="1:7">
      <c r="A56" s="135">
        <v>38353</v>
      </c>
      <c r="B56" s="136" t="s">
        <v>30</v>
      </c>
      <c r="C56" s="136" t="s">
        <v>1190</v>
      </c>
      <c r="D56" s="136" t="s">
        <v>1148</v>
      </c>
      <c r="E56" s="136" t="s">
        <v>1193</v>
      </c>
      <c r="F56" s="137">
        <v>1449.1455000000001</v>
      </c>
      <c r="G56" s="137">
        <v>2634.81</v>
      </c>
    </row>
    <row r="57" spans="1:7">
      <c r="A57" s="135">
        <v>38402</v>
      </c>
      <c r="B57" s="136" t="s">
        <v>1123</v>
      </c>
      <c r="C57" s="136" t="s">
        <v>1190</v>
      </c>
      <c r="D57" s="136" t="s">
        <v>1129</v>
      </c>
      <c r="E57" s="136" t="s">
        <v>1194</v>
      </c>
      <c r="F57" s="137">
        <v>116.9192</v>
      </c>
      <c r="G57" s="137">
        <v>171.94</v>
      </c>
    </row>
    <row r="58" spans="1:7">
      <c r="A58" s="138">
        <v>38653</v>
      </c>
      <c r="B58" s="136" t="s">
        <v>1122</v>
      </c>
      <c r="C58" s="136" t="s">
        <v>1190</v>
      </c>
      <c r="D58" s="136" t="s">
        <v>1146</v>
      </c>
      <c r="E58" s="136" t="s">
        <v>1195</v>
      </c>
      <c r="F58" s="137">
        <v>4705.0725000000002</v>
      </c>
      <c r="G58" s="137">
        <v>6273.43</v>
      </c>
    </row>
    <row r="59" spans="1:7">
      <c r="A59" s="135">
        <v>38813</v>
      </c>
      <c r="B59" s="136" t="s">
        <v>30</v>
      </c>
      <c r="C59" s="136" t="s">
        <v>1190</v>
      </c>
      <c r="D59" s="136" t="s">
        <v>1120</v>
      </c>
      <c r="E59" s="136" t="s">
        <v>1196</v>
      </c>
      <c r="F59" s="137">
        <v>1934.5304000000001</v>
      </c>
      <c r="G59" s="137">
        <v>2198.33</v>
      </c>
    </row>
    <row r="60" spans="1:7">
      <c r="A60" s="135">
        <v>38782</v>
      </c>
      <c r="B60" s="136" t="s">
        <v>1115</v>
      </c>
      <c r="C60" s="136" t="s">
        <v>1190</v>
      </c>
      <c r="D60" s="136" t="s">
        <v>1146</v>
      </c>
      <c r="E60" s="136" t="s">
        <v>1198</v>
      </c>
      <c r="F60" s="137">
        <v>2356.6840000000002</v>
      </c>
      <c r="G60" s="137">
        <v>4284.88</v>
      </c>
    </row>
    <row r="61" spans="1:7">
      <c r="A61" s="138">
        <v>38705</v>
      </c>
      <c r="B61" s="136" t="s">
        <v>30</v>
      </c>
      <c r="C61" s="136" t="s">
        <v>1190</v>
      </c>
      <c r="D61" s="136" t="s">
        <v>1141</v>
      </c>
      <c r="E61" s="136" t="s">
        <v>1199</v>
      </c>
      <c r="F61" s="137">
        <v>5848.9125000000004</v>
      </c>
      <c r="G61" s="137">
        <v>7798.55</v>
      </c>
    </row>
    <row r="62" spans="1:7">
      <c r="A62" s="135">
        <v>38229</v>
      </c>
      <c r="B62" s="136" t="s">
        <v>1123</v>
      </c>
      <c r="C62" s="136" t="s">
        <v>1190</v>
      </c>
      <c r="D62" s="136" t="s">
        <v>1117</v>
      </c>
      <c r="E62" s="136" t="s">
        <v>1200</v>
      </c>
      <c r="F62" s="137">
        <v>4482.7979999999998</v>
      </c>
      <c r="G62" s="137">
        <v>6592.35</v>
      </c>
    </row>
    <row r="63" spans="1:7">
      <c r="A63" s="135">
        <v>38185</v>
      </c>
      <c r="B63" s="136" t="s">
        <v>1115</v>
      </c>
      <c r="C63" s="136" t="s">
        <v>1190</v>
      </c>
      <c r="D63" s="136" t="s">
        <v>1141</v>
      </c>
      <c r="E63" s="136" t="s">
        <v>1201</v>
      </c>
      <c r="F63" s="137">
        <v>1210.3425</v>
      </c>
      <c r="G63" s="137">
        <v>1613.79</v>
      </c>
    </row>
    <row r="64" spans="1:7">
      <c r="A64" s="135">
        <v>38170</v>
      </c>
      <c r="B64" s="136" t="s">
        <v>1115</v>
      </c>
      <c r="C64" s="136" t="s">
        <v>1190</v>
      </c>
      <c r="D64" s="136" t="s">
        <v>1125</v>
      </c>
      <c r="E64" s="136" t="s">
        <v>1202</v>
      </c>
      <c r="F64" s="137">
        <v>836.17600000000004</v>
      </c>
      <c r="G64" s="137">
        <v>1520.32</v>
      </c>
    </row>
    <row r="65" spans="1:7">
      <c r="A65" s="135">
        <v>38695</v>
      </c>
      <c r="B65" s="136" t="s">
        <v>1115</v>
      </c>
      <c r="C65" s="136" t="s">
        <v>1190</v>
      </c>
      <c r="D65" s="139" t="s">
        <v>1127</v>
      </c>
      <c r="E65" s="136" t="s">
        <v>1203</v>
      </c>
      <c r="F65" s="137">
        <v>1479.2355</v>
      </c>
      <c r="G65" s="137">
        <v>3287.19</v>
      </c>
    </row>
    <row r="66" spans="1:7">
      <c r="A66" s="135">
        <v>38627</v>
      </c>
      <c r="B66" s="136" t="s">
        <v>1122</v>
      </c>
      <c r="C66" s="136" t="s">
        <v>1190</v>
      </c>
      <c r="D66" s="139" t="s">
        <v>1132</v>
      </c>
      <c r="E66" s="136" t="s">
        <v>1204</v>
      </c>
      <c r="F66" s="137">
        <v>167.9623</v>
      </c>
      <c r="G66" s="137">
        <v>390.61</v>
      </c>
    </row>
    <row r="67" spans="1:7">
      <c r="A67" s="138">
        <v>38341</v>
      </c>
      <c r="B67" s="136" t="s">
        <v>1123</v>
      </c>
      <c r="C67" s="136" t="s">
        <v>1190</v>
      </c>
      <c r="D67" s="136" t="s">
        <v>1146</v>
      </c>
      <c r="E67" s="136" t="s">
        <v>1206</v>
      </c>
      <c r="F67" s="137">
        <v>5876.5946999999996</v>
      </c>
      <c r="G67" s="137">
        <v>9960.33</v>
      </c>
    </row>
    <row r="68" spans="1:7">
      <c r="A68" s="135">
        <v>38473</v>
      </c>
      <c r="B68" s="136" t="s">
        <v>1123</v>
      </c>
      <c r="C68" s="136" t="s">
        <v>1190</v>
      </c>
      <c r="D68" s="136" t="s">
        <v>1135</v>
      </c>
      <c r="E68" s="136" t="s">
        <v>1207</v>
      </c>
      <c r="F68" s="137">
        <v>6820.56</v>
      </c>
      <c r="G68" s="137">
        <v>9094.08</v>
      </c>
    </row>
    <row r="69" spans="1:7">
      <c r="A69" s="138">
        <v>38677</v>
      </c>
      <c r="B69" s="136" t="s">
        <v>30</v>
      </c>
      <c r="C69" s="136" t="s">
        <v>1190</v>
      </c>
      <c r="D69" s="136" t="s">
        <v>1134</v>
      </c>
      <c r="E69" s="136" t="s">
        <v>1208</v>
      </c>
      <c r="F69" s="137">
        <v>1768.9536000000001</v>
      </c>
      <c r="G69" s="137">
        <v>3049.92</v>
      </c>
    </row>
    <row r="70" spans="1:7">
      <c r="A70" s="135">
        <v>38611</v>
      </c>
      <c r="B70" s="136" t="s">
        <v>30</v>
      </c>
      <c r="C70" s="136" t="s">
        <v>1190</v>
      </c>
      <c r="D70" s="136" t="s">
        <v>1117</v>
      </c>
      <c r="E70" s="136" t="s">
        <v>1209</v>
      </c>
      <c r="F70" s="137">
        <v>1805.7294999999999</v>
      </c>
      <c r="G70" s="137">
        <v>4880.3500000000004</v>
      </c>
    </row>
    <row r="71" spans="1:7">
      <c r="A71" s="138">
        <v>38638</v>
      </c>
      <c r="B71" s="136" t="s">
        <v>30</v>
      </c>
      <c r="C71" s="136" t="s">
        <v>1190</v>
      </c>
      <c r="D71" s="136" t="s">
        <v>1141</v>
      </c>
      <c r="E71" s="136" t="s">
        <v>1210</v>
      </c>
      <c r="F71" s="137">
        <v>18.072800000000001</v>
      </c>
      <c r="G71" s="137">
        <v>31.16</v>
      </c>
    </row>
    <row r="72" spans="1:7">
      <c r="A72" s="135">
        <v>38361</v>
      </c>
      <c r="B72" s="136" t="s">
        <v>21</v>
      </c>
      <c r="C72" s="136" t="s">
        <v>1190</v>
      </c>
      <c r="D72" s="136" t="s">
        <v>1129</v>
      </c>
      <c r="E72" s="136" t="s">
        <v>1211</v>
      </c>
      <c r="F72" s="137">
        <v>3330.0135</v>
      </c>
      <c r="G72" s="137">
        <v>7400.03</v>
      </c>
    </row>
    <row r="73" spans="1:7">
      <c r="A73" s="138">
        <v>38699</v>
      </c>
      <c r="B73" s="136" t="s">
        <v>1123</v>
      </c>
      <c r="C73" s="136" t="s">
        <v>1190</v>
      </c>
      <c r="D73" s="136" t="s">
        <v>1117</v>
      </c>
      <c r="E73" s="136" t="s">
        <v>1212</v>
      </c>
      <c r="F73" s="137">
        <v>1191.2446</v>
      </c>
      <c r="G73" s="137">
        <v>2053.87</v>
      </c>
    </row>
    <row r="74" spans="1:7">
      <c r="A74" s="138">
        <v>38320</v>
      </c>
      <c r="B74" s="136" t="s">
        <v>30</v>
      </c>
      <c r="C74" s="136" t="s">
        <v>1190</v>
      </c>
      <c r="D74" s="136" t="s">
        <v>1148</v>
      </c>
      <c r="E74" s="136" t="s">
        <v>1213</v>
      </c>
      <c r="F74" s="137">
        <v>2674.6057000000001</v>
      </c>
      <c r="G74" s="137">
        <v>4533.2299999999996</v>
      </c>
    </row>
    <row r="75" spans="1:7">
      <c r="A75" s="135">
        <v>38254</v>
      </c>
      <c r="B75" s="136" t="s">
        <v>1122</v>
      </c>
      <c r="C75" s="136" t="s">
        <v>1190</v>
      </c>
      <c r="D75" s="136" t="s">
        <v>1135</v>
      </c>
      <c r="E75" s="136" t="s">
        <v>1214</v>
      </c>
      <c r="F75" s="137">
        <v>2982.5345000000002</v>
      </c>
      <c r="G75" s="137">
        <v>5422.79</v>
      </c>
    </row>
    <row r="76" spans="1:7">
      <c r="A76" s="135">
        <v>38429</v>
      </c>
      <c r="B76" s="136" t="s">
        <v>30</v>
      </c>
      <c r="C76" s="136" t="s">
        <v>1190</v>
      </c>
      <c r="D76" s="136" t="s">
        <v>1146</v>
      </c>
      <c r="E76" s="136" t="s">
        <v>1216</v>
      </c>
      <c r="F76" s="137">
        <v>249.38319999999999</v>
      </c>
      <c r="G76" s="137">
        <v>366.74</v>
      </c>
    </row>
    <row r="77" spans="1:7">
      <c r="A77" s="135">
        <v>38570</v>
      </c>
      <c r="B77" s="136" t="s">
        <v>1115</v>
      </c>
      <c r="C77" s="136" t="s">
        <v>1190</v>
      </c>
      <c r="D77" s="136" t="s">
        <v>1117</v>
      </c>
      <c r="E77" s="136" t="s">
        <v>1217</v>
      </c>
      <c r="F77" s="137">
        <v>607.64859999999999</v>
      </c>
      <c r="G77" s="137">
        <v>1047.67</v>
      </c>
    </row>
    <row r="78" spans="1:7">
      <c r="A78" s="135">
        <v>38868</v>
      </c>
      <c r="B78" s="136" t="s">
        <v>1115</v>
      </c>
      <c r="C78" s="136" t="s">
        <v>1190</v>
      </c>
      <c r="D78" s="139" t="s">
        <v>1132</v>
      </c>
      <c r="E78" s="136" t="s">
        <v>1218</v>
      </c>
      <c r="F78" s="137">
        <v>4494.4470000000001</v>
      </c>
      <c r="G78" s="137">
        <v>9987.66</v>
      </c>
    </row>
    <row r="79" spans="1:7">
      <c r="A79" s="138">
        <v>38706</v>
      </c>
      <c r="B79" s="136" t="s">
        <v>1115</v>
      </c>
      <c r="C79" s="136" t="s">
        <v>1190</v>
      </c>
      <c r="D79" s="136" t="s">
        <v>1141</v>
      </c>
      <c r="E79" s="136" t="s">
        <v>1219</v>
      </c>
      <c r="F79" s="137">
        <v>2212.8229999999999</v>
      </c>
      <c r="G79" s="137">
        <v>5146.1000000000004</v>
      </c>
    </row>
    <row r="80" spans="1:7">
      <c r="A80" s="135">
        <v>38391</v>
      </c>
      <c r="B80" s="136" t="s">
        <v>1122</v>
      </c>
      <c r="C80" s="136" t="s">
        <v>1190</v>
      </c>
      <c r="D80" s="136" t="s">
        <v>1134</v>
      </c>
      <c r="E80" s="136" t="s">
        <v>1220</v>
      </c>
      <c r="F80" s="137">
        <v>1936.7625</v>
      </c>
      <c r="G80" s="137">
        <v>2582.35</v>
      </c>
    </row>
    <row r="81" spans="1:7">
      <c r="A81" s="135">
        <v>38854</v>
      </c>
      <c r="B81" s="136" t="s">
        <v>1115</v>
      </c>
      <c r="C81" s="136" t="s">
        <v>1190</v>
      </c>
      <c r="D81" s="136" t="s">
        <v>1146</v>
      </c>
      <c r="E81" s="136" t="s">
        <v>1221</v>
      </c>
      <c r="F81" s="137">
        <v>2764.3960000000002</v>
      </c>
      <c r="G81" s="137">
        <v>4766.2</v>
      </c>
    </row>
    <row r="82" spans="1:7">
      <c r="A82" s="135">
        <v>38161</v>
      </c>
      <c r="B82" s="136" t="s">
        <v>1123</v>
      </c>
      <c r="C82" s="136" t="s">
        <v>1190</v>
      </c>
      <c r="D82" s="136" t="s">
        <v>1134</v>
      </c>
      <c r="E82" s="136" t="s">
        <v>1222</v>
      </c>
      <c r="F82" s="137">
        <v>1707.8126999999999</v>
      </c>
      <c r="G82" s="137">
        <v>4615.71</v>
      </c>
    </row>
    <row r="83" spans="1:7">
      <c r="A83" s="135">
        <v>38399</v>
      </c>
      <c r="B83" s="136" t="s">
        <v>1123</v>
      </c>
      <c r="C83" s="136" t="s">
        <v>1190</v>
      </c>
      <c r="D83" s="136" t="s">
        <v>1148</v>
      </c>
      <c r="E83" s="136" t="s">
        <v>1223</v>
      </c>
      <c r="F83" s="137">
        <v>4271.12</v>
      </c>
      <c r="G83" s="137">
        <v>7364</v>
      </c>
    </row>
    <row r="84" spans="1:7">
      <c r="A84" s="135">
        <v>38234</v>
      </c>
      <c r="B84" s="136" t="s">
        <v>1122</v>
      </c>
      <c r="C84" s="136" t="s">
        <v>1190</v>
      </c>
      <c r="D84" s="136" t="s">
        <v>1120</v>
      </c>
      <c r="E84" s="136" t="s">
        <v>1225</v>
      </c>
      <c r="F84" s="137">
        <v>5988.93</v>
      </c>
      <c r="G84" s="137">
        <v>7985.24</v>
      </c>
    </row>
    <row r="85" spans="1:7">
      <c r="A85" s="135">
        <v>38620</v>
      </c>
      <c r="B85" s="136" t="s">
        <v>1123</v>
      </c>
      <c r="C85" s="136" t="s">
        <v>1190</v>
      </c>
      <c r="D85" s="136" t="s">
        <v>1129</v>
      </c>
      <c r="E85" s="136" t="s">
        <v>1226</v>
      </c>
      <c r="F85" s="137">
        <v>1503.7125000000001</v>
      </c>
      <c r="G85" s="137">
        <v>2004.95</v>
      </c>
    </row>
    <row r="86" spans="1:7">
      <c r="A86" s="138">
        <v>38346</v>
      </c>
      <c r="B86" s="136" t="s">
        <v>1122</v>
      </c>
      <c r="C86" s="136" t="s">
        <v>1190</v>
      </c>
      <c r="D86" s="136" t="s">
        <v>1120</v>
      </c>
      <c r="E86" s="136" t="s">
        <v>1227</v>
      </c>
      <c r="F86" s="137">
        <v>3664.6785</v>
      </c>
      <c r="G86" s="137">
        <v>8143.73</v>
      </c>
    </row>
    <row r="87" spans="1:7">
      <c r="A87" s="135">
        <v>38260</v>
      </c>
      <c r="B87" s="136" t="s">
        <v>1122</v>
      </c>
      <c r="C87" s="136" t="s">
        <v>1190</v>
      </c>
      <c r="D87" s="136" t="s">
        <v>1143</v>
      </c>
      <c r="E87" s="136" t="s">
        <v>1228</v>
      </c>
      <c r="F87" s="137">
        <v>500.88749999999999</v>
      </c>
      <c r="G87" s="137">
        <v>1353.75</v>
      </c>
    </row>
    <row r="88" spans="1:7">
      <c r="A88" s="135">
        <v>38875</v>
      </c>
      <c r="B88" s="136" t="s">
        <v>1122</v>
      </c>
      <c r="C88" s="136" t="s">
        <v>1190</v>
      </c>
      <c r="D88" s="136" t="s">
        <v>1117</v>
      </c>
      <c r="E88" s="136" t="s">
        <v>1229</v>
      </c>
      <c r="F88" s="137">
        <v>5395.1260000000002</v>
      </c>
      <c r="G88" s="137">
        <v>9809.32</v>
      </c>
    </row>
    <row r="89" spans="1:7">
      <c r="A89" s="135">
        <v>38454</v>
      </c>
      <c r="B89" s="136" t="s">
        <v>1115</v>
      </c>
      <c r="C89" s="136" t="s">
        <v>1190</v>
      </c>
      <c r="D89" s="136" t="s">
        <v>1130</v>
      </c>
      <c r="E89" s="136" t="s">
        <v>1230</v>
      </c>
      <c r="F89" s="137">
        <v>4296.4138000000003</v>
      </c>
      <c r="G89" s="137">
        <v>7407.61</v>
      </c>
    </row>
    <row r="90" spans="1:7">
      <c r="A90" s="135">
        <v>38545</v>
      </c>
      <c r="B90" s="136" t="s">
        <v>1115</v>
      </c>
      <c r="C90" s="136" t="s">
        <v>1190</v>
      </c>
      <c r="D90" s="136" t="s">
        <v>1129</v>
      </c>
      <c r="E90" s="136" t="s">
        <v>1231</v>
      </c>
      <c r="F90" s="137">
        <v>2880.9</v>
      </c>
      <c r="G90" s="137">
        <v>3273.75</v>
      </c>
    </row>
    <row r="91" spans="1:7">
      <c r="A91" s="135">
        <v>38574</v>
      </c>
      <c r="B91" s="136" t="s">
        <v>1115</v>
      </c>
      <c r="C91" s="136" t="s">
        <v>1190</v>
      </c>
      <c r="D91" s="136" t="s">
        <v>1129</v>
      </c>
      <c r="E91" s="136" t="s">
        <v>1233</v>
      </c>
      <c r="F91" s="137">
        <v>526.07939999999996</v>
      </c>
      <c r="G91" s="137">
        <v>891.66</v>
      </c>
    </row>
    <row r="92" spans="1:7">
      <c r="A92" s="135">
        <v>38364</v>
      </c>
      <c r="B92" s="136" t="s">
        <v>1122</v>
      </c>
      <c r="C92" s="136" t="s">
        <v>1190</v>
      </c>
      <c r="D92" s="136" t="s">
        <v>1146</v>
      </c>
      <c r="E92" s="136" t="s">
        <v>1234</v>
      </c>
      <c r="F92" s="137">
        <v>6619.97</v>
      </c>
      <c r="G92" s="137">
        <v>9735.25</v>
      </c>
    </row>
    <row r="93" spans="1:7">
      <c r="A93" s="135">
        <v>38884</v>
      </c>
      <c r="B93" s="136" t="s">
        <v>1115</v>
      </c>
      <c r="C93" s="136" t="s">
        <v>1190</v>
      </c>
      <c r="D93" s="136" t="s">
        <v>1134</v>
      </c>
      <c r="E93" s="136" t="s">
        <v>1235</v>
      </c>
      <c r="F93" s="137">
        <v>1835.8972000000001</v>
      </c>
      <c r="G93" s="137">
        <v>3165.34</v>
      </c>
    </row>
    <row r="94" spans="1:7">
      <c r="A94" s="135">
        <v>38811</v>
      </c>
      <c r="B94" s="136" t="s">
        <v>1115</v>
      </c>
      <c r="C94" s="136" t="s">
        <v>1190</v>
      </c>
      <c r="D94" s="136" t="s">
        <v>1117</v>
      </c>
      <c r="E94" s="136" t="s">
        <v>1236</v>
      </c>
      <c r="F94" s="137">
        <v>1070.9503</v>
      </c>
      <c r="G94" s="137">
        <v>1815.17</v>
      </c>
    </row>
    <row r="95" spans="1:7">
      <c r="A95" s="135">
        <v>38389</v>
      </c>
      <c r="B95" s="136" t="s">
        <v>21</v>
      </c>
      <c r="C95" s="136" t="s">
        <v>1190</v>
      </c>
      <c r="D95" s="136" t="s">
        <v>1148</v>
      </c>
      <c r="E95" s="136" t="s">
        <v>1237</v>
      </c>
      <c r="F95" s="137">
        <v>2084.6947</v>
      </c>
      <c r="G95" s="137">
        <v>5634.31</v>
      </c>
    </row>
    <row r="96" spans="1:7">
      <c r="A96" s="135">
        <v>38202</v>
      </c>
      <c r="B96" s="136" t="s">
        <v>21</v>
      </c>
      <c r="C96" s="136" t="s">
        <v>1238</v>
      </c>
      <c r="D96" s="139" t="s">
        <v>1132</v>
      </c>
      <c r="E96" s="136" t="s">
        <v>1239</v>
      </c>
      <c r="F96" s="137">
        <v>1281.1804999999999</v>
      </c>
      <c r="G96" s="137">
        <v>3462.65</v>
      </c>
    </row>
    <row r="97" spans="1:7">
      <c r="A97" s="135">
        <v>38510</v>
      </c>
      <c r="B97" s="136" t="s">
        <v>1115</v>
      </c>
      <c r="C97" s="136" t="s">
        <v>1238</v>
      </c>
      <c r="D97" s="136" t="s">
        <v>1141</v>
      </c>
      <c r="E97" s="136" t="s">
        <v>1240</v>
      </c>
      <c r="F97" s="137">
        <v>3387.0825</v>
      </c>
      <c r="G97" s="137">
        <v>7526.85</v>
      </c>
    </row>
    <row r="98" spans="1:7">
      <c r="A98" s="135">
        <v>38208</v>
      </c>
      <c r="B98" s="136" t="s">
        <v>1122</v>
      </c>
      <c r="C98" s="136" t="s">
        <v>1238</v>
      </c>
      <c r="D98" s="136" t="s">
        <v>1125</v>
      </c>
      <c r="E98" s="136" t="s">
        <v>1241</v>
      </c>
      <c r="F98" s="137">
        <v>1370.5505000000001</v>
      </c>
      <c r="G98" s="137">
        <v>2491.91</v>
      </c>
    </row>
    <row r="99" spans="1:7">
      <c r="A99" s="138">
        <v>38645</v>
      </c>
      <c r="B99" s="136" t="s">
        <v>1123</v>
      </c>
      <c r="C99" s="136" t="s">
        <v>1238</v>
      </c>
      <c r="D99" s="136" t="s">
        <v>1129</v>
      </c>
      <c r="E99" s="136" t="s">
        <v>1243</v>
      </c>
      <c r="F99" s="137">
        <v>612.12599999999998</v>
      </c>
      <c r="G99" s="137">
        <v>1360.28</v>
      </c>
    </row>
    <row r="100" spans="1:7">
      <c r="A100" s="135">
        <v>38610</v>
      </c>
      <c r="B100" s="136" t="s">
        <v>1115</v>
      </c>
      <c r="C100" s="136" t="s">
        <v>1238</v>
      </c>
      <c r="D100" s="136" t="s">
        <v>1117</v>
      </c>
      <c r="E100" s="136" t="s">
        <v>1244</v>
      </c>
      <c r="F100" s="137">
        <v>3251.3625000000002</v>
      </c>
      <c r="G100" s="137">
        <v>4335.1499999999996</v>
      </c>
    </row>
    <row r="101" spans="1:7">
      <c r="A101" s="135">
        <v>38449</v>
      </c>
      <c r="B101" s="136" t="s">
        <v>21</v>
      </c>
      <c r="C101" s="136" t="s">
        <v>1238</v>
      </c>
      <c r="D101" s="136" t="s">
        <v>1141</v>
      </c>
      <c r="E101" s="136" t="s">
        <v>1245</v>
      </c>
      <c r="F101" s="137">
        <v>4155.9016000000001</v>
      </c>
      <c r="G101" s="137">
        <v>6111.62</v>
      </c>
    </row>
    <row r="102" spans="1:7">
      <c r="A102" s="138">
        <v>38698</v>
      </c>
      <c r="B102" s="136" t="s">
        <v>1115</v>
      </c>
      <c r="C102" s="136" t="s">
        <v>1238</v>
      </c>
      <c r="D102" s="136" t="s">
        <v>1146</v>
      </c>
      <c r="E102" s="136" t="s">
        <v>1246</v>
      </c>
      <c r="F102" s="137">
        <v>92.275999999999996</v>
      </c>
      <c r="G102" s="137">
        <v>135.69999999999999</v>
      </c>
    </row>
    <row r="103" spans="1:7">
      <c r="A103" s="138">
        <v>38332</v>
      </c>
      <c r="B103" s="136" t="s">
        <v>21</v>
      </c>
      <c r="C103" s="136" t="s">
        <v>1238</v>
      </c>
      <c r="D103" s="136" t="s">
        <v>1130</v>
      </c>
      <c r="E103" s="136" t="s">
        <v>1247</v>
      </c>
      <c r="F103" s="137">
        <v>3413.6273999999999</v>
      </c>
      <c r="G103" s="137">
        <v>9226.02</v>
      </c>
    </row>
    <row r="104" spans="1:7">
      <c r="A104" s="135">
        <v>38621</v>
      </c>
      <c r="B104" s="136" t="s">
        <v>1115</v>
      </c>
      <c r="C104" s="136" t="s">
        <v>1238</v>
      </c>
      <c r="D104" s="136" t="s">
        <v>1148</v>
      </c>
      <c r="E104" s="136" t="s">
        <v>1248</v>
      </c>
      <c r="F104" s="137">
        <v>1731.3522</v>
      </c>
      <c r="G104" s="137">
        <v>2985.09</v>
      </c>
    </row>
    <row r="105" spans="1:7">
      <c r="A105" s="135">
        <v>38200</v>
      </c>
      <c r="B105" s="136" t="s">
        <v>1115</v>
      </c>
      <c r="C105" s="136" t="s">
        <v>1238</v>
      </c>
      <c r="D105" s="136" t="s">
        <v>1120</v>
      </c>
      <c r="E105" s="136" t="s">
        <v>1249</v>
      </c>
      <c r="F105" s="137">
        <v>4595.2060000000001</v>
      </c>
      <c r="G105" s="137">
        <v>8354.92</v>
      </c>
    </row>
    <row r="106" spans="1:7">
      <c r="A106" s="135">
        <v>38665</v>
      </c>
      <c r="B106" s="136" t="s">
        <v>1115</v>
      </c>
      <c r="C106" s="136" t="s">
        <v>1238</v>
      </c>
      <c r="D106" s="136" t="s">
        <v>1134</v>
      </c>
      <c r="E106" s="136" t="s">
        <v>1250</v>
      </c>
      <c r="F106" s="137">
        <v>203.685</v>
      </c>
      <c r="G106" s="137">
        <v>271.58</v>
      </c>
    </row>
    <row r="107" spans="1:7">
      <c r="A107" s="135">
        <v>38373</v>
      </c>
      <c r="B107" s="136" t="s">
        <v>1122</v>
      </c>
      <c r="C107" s="136" t="s">
        <v>1238</v>
      </c>
      <c r="D107" s="136" t="s">
        <v>1135</v>
      </c>
      <c r="E107" s="136" t="s">
        <v>1251</v>
      </c>
      <c r="F107" s="137">
        <v>8615.6224000000002</v>
      </c>
      <c r="G107" s="137">
        <v>9790.48</v>
      </c>
    </row>
    <row r="108" spans="1:7">
      <c r="A108" s="135">
        <v>38867</v>
      </c>
      <c r="B108" s="136" t="s">
        <v>30</v>
      </c>
      <c r="C108" s="136" t="s">
        <v>1238</v>
      </c>
      <c r="D108" s="136" t="s">
        <v>1129</v>
      </c>
      <c r="E108" s="136" t="s">
        <v>1252</v>
      </c>
      <c r="F108" s="137">
        <v>1117.5012999999999</v>
      </c>
      <c r="G108" s="137">
        <v>1894.07</v>
      </c>
    </row>
    <row r="109" spans="1:7">
      <c r="A109" s="138">
        <v>38676</v>
      </c>
      <c r="B109" s="136" t="s">
        <v>1115</v>
      </c>
      <c r="C109" s="136" t="s">
        <v>1238</v>
      </c>
      <c r="D109" s="136" t="s">
        <v>1148</v>
      </c>
      <c r="E109" s="136" t="s">
        <v>1253</v>
      </c>
      <c r="F109" s="137">
        <v>1950.3045</v>
      </c>
      <c r="G109" s="137">
        <v>4334.01</v>
      </c>
    </row>
    <row r="110" spans="1:7">
      <c r="A110" s="135">
        <v>38216</v>
      </c>
      <c r="B110" s="136" t="s">
        <v>1122</v>
      </c>
      <c r="C110" s="136" t="s">
        <v>1238</v>
      </c>
      <c r="D110" s="136" t="s">
        <v>1130</v>
      </c>
      <c r="E110" s="136" t="s">
        <v>1254</v>
      </c>
      <c r="F110" s="137">
        <v>3418.5360000000001</v>
      </c>
      <c r="G110" s="137">
        <v>6215.52</v>
      </c>
    </row>
    <row r="111" spans="1:7">
      <c r="A111" s="135">
        <v>38467</v>
      </c>
      <c r="B111" s="136" t="s">
        <v>21</v>
      </c>
      <c r="C111" s="136" t="s">
        <v>1238</v>
      </c>
      <c r="D111" s="136" t="s">
        <v>1135</v>
      </c>
      <c r="E111" s="136" t="s">
        <v>1255</v>
      </c>
      <c r="F111" s="137">
        <v>4662.3044</v>
      </c>
      <c r="G111" s="137">
        <v>6856.33</v>
      </c>
    </row>
    <row r="112" spans="1:7">
      <c r="A112" s="135">
        <v>38504</v>
      </c>
      <c r="B112" s="136" t="s">
        <v>30</v>
      </c>
      <c r="C112" s="136" t="s">
        <v>1238</v>
      </c>
      <c r="D112" s="136" t="s">
        <v>1146</v>
      </c>
      <c r="E112" s="136" t="s">
        <v>1256</v>
      </c>
      <c r="F112" s="137">
        <v>1205.9256</v>
      </c>
      <c r="G112" s="137">
        <v>1773.42</v>
      </c>
    </row>
    <row r="113" spans="1:7">
      <c r="A113" s="135">
        <v>38777</v>
      </c>
      <c r="B113" s="136" t="s">
        <v>1122</v>
      </c>
      <c r="C113" s="136" t="s">
        <v>1238</v>
      </c>
      <c r="D113" s="136" t="s">
        <v>1135</v>
      </c>
      <c r="E113" s="136" t="s">
        <v>1257</v>
      </c>
      <c r="F113" s="137">
        <v>3185.7073999999998</v>
      </c>
      <c r="G113" s="137">
        <v>8610.02</v>
      </c>
    </row>
    <row r="114" spans="1:7">
      <c r="A114" s="135">
        <v>38254</v>
      </c>
      <c r="B114" s="136" t="s">
        <v>30</v>
      </c>
      <c r="C114" s="136" t="s">
        <v>1238</v>
      </c>
      <c r="D114" s="136" t="s">
        <v>1120</v>
      </c>
      <c r="E114" s="136" t="s">
        <v>1258</v>
      </c>
      <c r="F114" s="137">
        <v>1267.3979999999999</v>
      </c>
      <c r="G114" s="137">
        <v>2304.36</v>
      </c>
    </row>
    <row r="115" spans="1:7">
      <c r="A115" s="135">
        <v>38718</v>
      </c>
      <c r="B115" s="136" t="s">
        <v>30</v>
      </c>
      <c r="C115" s="136" t="s">
        <v>1238</v>
      </c>
      <c r="D115" s="136" t="s">
        <v>1134</v>
      </c>
      <c r="E115" s="136" t="s">
        <v>1259</v>
      </c>
      <c r="F115" s="137">
        <v>4341.1787000000004</v>
      </c>
      <c r="G115" s="137">
        <v>7357.93</v>
      </c>
    </row>
    <row r="116" spans="1:7">
      <c r="A116" s="135">
        <v>38446</v>
      </c>
      <c r="B116" s="136" t="s">
        <v>1122</v>
      </c>
      <c r="C116" s="136" t="s">
        <v>1238</v>
      </c>
      <c r="D116" s="136" t="s">
        <v>1141</v>
      </c>
      <c r="E116" s="136" t="s">
        <v>1260</v>
      </c>
      <c r="F116" s="137">
        <v>1454.9974999999999</v>
      </c>
      <c r="G116" s="137">
        <v>2645.45</v>
      </c>
    </row>
    <row r="117" spans="1:7">
      <c r="A117" s="135">
        <v>38632</v>
      </c>
      <c r="B117" s="136" t="s">
        <v>1123</v>
      </c>
      <c r="C117" s="136" t="s">
        <v>1238</v>
      </c>
      <c r="D117" s="139" t="s">
        <v>1127</v>
      </c>
      <c r="E117" s="136" t="s">
        <v>1261</v>
      </c>
      <c r="F117" s="137">
        <v>3641.6343999999999</v>
      </c>
      <c r="G117" s="137">
        <v>6278.68</v>
      </c>
    </row>
    <row r="118" spans="1:7">
      <c r="A118" s="135">
        <v>38462</v>
      </c>
      <c r="B118" s="136" t="s">
        <v>1115</v>
      </c>
      <c r="C118" s="136" t="s">
        <v>1238</v>
      </c>
      <c r="D118" s="139" t="s">
        <v>1132</v>
      </c>
      <c r="E118" s="136" t="s">
        <v>1262</v>
      </c>
      <c r="F118" s="137">
        <v>640.66330000000005</v>
      </c>
      <c r="G118" s="137">
        <v>1085.8699999999999</v>
      </c>
    </row>
    <row r="119" spans="1:7">
      <c r="A119" s="135">
        <v>38297</v>
      </c>
      <c r="B119" s="136" t="s">
        <v>1115</v>
      </c>
      <c r="C119" s="136" t="s">
        <v>1238</v>
      </c>
      <c r="D119" s="136" t="s">
        <v>1117</v>
      </c>
      <c r="E119" s="136" t="s">
        <v>1263</v>
      </c>
      <c r="F119" s="137">
        <v>563.56299999999999</v>
      </c>
      <c r="G119" s="137">
        <v>1024.6600000000001</v>
      </c>
    </row>
    <row r="120" spans="1:7">
      <c r="A120" s="135">
        <v>38597</v>
      </c>
      <c r="B120" s="136" t="s">
        <v>1115</v>
      </c>
      <c r="C120" s="136" t="s">
        <v>1238</v>
      </c>
      <c r="D120" s="136" t="s">
        <v>1120</v>
      </c>
      <c r="E120" s="136" t="s">
        <v>1264</v>
      </c>
      <c r="F120" s="137">
        <v>4357.2449999999999</v>
      </c>
      <c r="G120" s="137">
        <v>5809.66</v>
      </c>
    </row>
    <row r="121" spans="1:7">
      <c r="A121" s="135">
        <v>38722</v>
      </c>
      <c r="B121" s="136" t="s">
        <v>1115</v>
      </c>
      <c r="C121" s="136" t="s">
        <v>1238</v>
      </c>
      <c r="D121" s="136" t="s">
        <v>1120</v>
      </c>
      <c r="E121" s="136" t="s">
        <v>1265</v>
      </c>
      <c r="F121" s="137">
        <v>241.6575</v>
      </c>
      <c r="G121" s="137">
        <v>322.20999999999998</v>
      </c>
    </row>
    <row r="122" spans="1:7">
      <c r="A122" s="138">
        <v>38276</v>
      </c>
      <c r="B122" s="136" t="s">
        <v>1122</v>
      </c>
      <c r="C122" s="136" t="s">
        <v>1238</v>
      </c>
      <c r="D122" s="136" t="s">
        <v>1146</v>
      </c>
      <c r="E122" s="136" t="s">
        <v>1266</v>
      </c>
      <c r="F122" s="137">
        <v>4250.1646000000001</v>
      </c>
      <c r="G122" s="137">
        <v>7327.87</v>
      </c>
    </row>
    <row r="123" spans="1:7">
      <c r="A123" s="138">
        <v>38348</v>
      </c>
      <c r="B123" s="136" t="s">
        <v>1122</v>
      </c>
      <c r="C123" s="136" t="s">
        <v>1238</v>
      </c>
      <c r="D123" s="136" t="s">
        <v>1146</v>
      </c>
      <c r="E123" s="136" t="s">
        <v>1267</v>
      </c>
      <c r="F123" s="137">
        <v>3396.2485000000001</v>
      </c>
      <c r="G123" s="137">
        <v>9179.0499999999993</v>
      </c>
    </row>
    <row r="124" spans="1:7">
      <c r="A124" s="135">
        <v>38442</v>
      </c>
      <c r="B124" s="136" t="s">
        <v>30</v>
      </c>
      <c r="C124" s="136" t="s">
        <v>1238</v>
      </c>
      <c r="D124" s="136" t="s">
        <v>1146</v>
      </c>
      <c r="E124" s="136" t="s">
        <v>1268</v>
      </c>
      <c r="F124" s="137">
        <v>2944.1</v>
      </c>
      <c r="G124" s="137">
        <v>4990</v>
      </c>
    </row>
    <row r="125" spans="1:7">
      <c r="A125" s="135">
        <v>38330</v>
      </c>
      <c r="B125" s="136" t="s">
        <v>1123</v>
      </c>
      <c r="C125" s="136" t="s">
        <v>1238</v>
      </c>
      <c r="D125" s="136" t="s">
        <v>1130</v>
      </c>
      <c r="E125" s="136" t="s">
        <v>1269</v>
      </c>
      <c r="F125" s="137">
        <v>2935.0364</v>
      </c>
      <c r="G125" s="137">
        <v>4316.2299999999996</v>
      </c>
    </row>
    <row r="126" spans="1:7">
      <c r="A126" s="135">
        <v>38537</v>
      </c>
      <c r="B126" s="136" t="s">
        <v>1115</v>
      </c>
      <c r="C126" s="136" t="s">
        <v>1238</v>
      </c>
      <c r="D126" s="136" t="s">
        <v>1146</v>
      </c>
      <c r="E126" s="136" t="s">
        <v>1271</v>
      </c>
      <c r="F126" s="137">
        <v>3442.4258</v>
      </c>
      <c r="G126" s="137">
        <v>5834.62</v>
      </c>
    </row>
    <row r="127" spans="1:7">
      <c r="A127" s="135">
        <v>38515</v>
      </c>
      <c r="B127" s="136" t="s">
        <v>1123</v>
      </c>
      <c r="C127" s="136" t="s">
        <v>1238</v>
      </c>
      <c r="D127" s="136" t="s">
        <v>1143</v>
      </c>
      <c r="E127" s="136" t="s">
        <v>1272</v>
      </c>
      <c r="F127" s="137">
        <v>3438.0891999999999</v>
      </c>
      <c r="G127" s="137">
        <v>5927.74</v>
      </c>
    </row>
    <row r="128" spans="1:7">
      <c r="A128" s="135">
        <v>38477</v>
      </c>
      <c r="B128" s="136" t="s">
        <v>21</v>
      </c>
      <c r="C128" s="136" t="s">
        <v>1238</v>
      </c>
      <c r="D128" s="136" t="s">
        <v>1146</v>
      </c>
      <c r="E128" s="136" t="s">
        <v>1273</v>
      </c>
      <c r="F128" s="137">
        <v>5754.9367000000002</v>
      </c>
      <c r="G128" s="137">
        <v>9754.1299999999992</v>
      </c>
    </row>
    <row r="129" spans="1:7">
      <c r="A129" s="138">
        <v>38702</v>
      </c>
      <c r="B129" s="136" t="s">
        <v>1122</v>
      </c>
      <c r="C129" s="136" t="s">
        <v>1238</v>
      </c>
      <c r="D129" s="136" t="s">
        <v>1129</v>
      </c>
      <c r="E129" s="136" t="s">
        <v>1274</v>
      </c>
      <c r="F129" s="137">
        <v>3978.1851999999999</v>
      </c>
      <c r="G129" s="137">
        <v>6858.94</v>
      </c>
    </row>
    <row r="130" spans="1:7">
      <c r="A130" s="135">
        <v>38415</v>
      </c>
      <c r="B130" s="136" t="s">
        <v>1122</v>
      </c>
      <c r="C130" s="136" t="s">
        <v>1238</v>
      </c>
      <c r="D130" s="139" t="s">
        <v>1132</v>
      </c>
      <c r="E130" s="136" t="s">
        <v>1275</v>
      </c>
      <c r="F130" s="137">
        <v>5245.7052999999996</v>
      </c>
      <c r="G130" s="137">
        <v>5610.38</v>
      </c>
    </row>
    <row r="131" spans="1:7">
      <c r="A131" s="135">
        <v>38254</v>
      </c>
      <c r="B131" s="136" t="s">
        <v>21</v>
      </c>
      <c r="C131" s="136" t="s">
        <v>1238</v>
      </c>
      <c r="D131" s="136" t="s">
        <v>1125</v>
      </c>
      <c r="E131" s="136" t="s">
        <v>1276</v>
      </c>
      <c r="F131" s="137">
        <v>6159.0388000000003</v>
      </c>
      <c r="G131" s="137">
        <v>9057.41</v>
      </c>
    </row>
    <row r="132" spans="1:7">
      <c r="A132" s="135">
        <v>38777</v>
      </c>
      <c r="B132" s="136" t="s">
        <v>1115</v>
      </c>
      <c r="C132" s="136" t="s">
        <v>1277</v>
      </c>
      <c r="D132" s="136" t="s">
        <v>1125</v>
      </c>
      <c r="E132" s="136" t="s">
        <v>1278</v>
      </c>
      <c r="F132" s="137">
        <v>1885.7070000000001</v>
      </c>
      <c r="G132" s="137">
        <v>4190.46</v>
      </c>
    </row>
    <row r="133" spans="1:7">
      <c r="A133" s="135">
        <v>38229</v>
      </c>
      <c r="B133" s="136" t="s">
        <v>1122</v>
      </c>
      <c r="C133" s="136" t="s">
        <v>1277</v>
      </c>
      <c r="D133" s="136" t="s">
        <v>1143</v>
      </c>
      <c r="E133" s="136" t="s">
        <v>1201</v>
      </c>
      <c r="F133" s="137">
        <v>3931.9823999999999</v>
      </c>
      <c r="G133" s="137">
        <v>6779.28</v>
      </c>
    </row>
    <row r="134" spans="1:7">
      <c r="A134" s="135">
        <v>38386</v>
      </c>
      <c r="B134" s="136" t="s">
        <v>30</v>
      </c>
      <c r="C134" s="136" t="s">
        <v>1277</v>
      </c>
      <c r="D134" s="136" t="s">
        <v>1117</v>
      </c>
      <c r="E134" s="136" t="s">
        <v>1280</v>
      </c>
      <c r="F134" s="137">
        <v>5162.8455999999996</v>
      </c>
      <c r="G134" s="137">
        <v>5521.76</v>
      </c>
    </row>
    <row r="135" spans="1:7">
      <c r="A135" s="135">
        <v>38840</v>
      </c>
      <c r="B135" s="136" t="s">
        <v>1115</v>
      </c>
      <c r="C135" s="136" t="s">
        <v>1277</v>
      </c>
      <c r="D135" s="136" t="s">
        <v>1134</v>
      </c>
      <c r="E135" s="136" t="s">
        <v>1281</v>
      </c>
      <c r="F135" s="137">
        <v>2075.59</v>
      </c>
      <c r="G135" s="137">
        <v>3773.8</v>
      </c>
    </row>
    <row r="136" spans="1:7">
      <c r="A136" s="135">
        <v>38790</v>
      </c>
      <c r="B136" s="136" t="s">
        <v>1123</v>
      </c>
      <c r="C136" s="136" t="s">
        <v>1277</v>
      </c>
      <c r="D136" s="136" t="s">
        <v>1143</v>
      </c>
      <c r="E136" s="136" t="s">
        <v>1282</v>
      </c>
      <c r="F136" s="137">
        <v>4846.16</v>
      </c>
      <c r="G136" s="137">
        <v>5507</v>
      </c>
    </row>
    <row r="137" spans="1:7">
      <c r="A137" s="138">
        <v>38638</v>
      </c>
      <c r="B137" s="136" t="s">
        <v>1123</v>
      </c>
      <c r="C137" s="136" t="s">
        <v>1277</v>
      </c>
      <c r="D137" s="136" t="s">
        <v>1141</v>
      </c>
      <c r="E137" s="136" t="s">
        <v>1283</v>
      </c>
      <c r="F137" s="137">
        <v>2395.2467999999999</v>
      </c>
      <c r="G137" s="137">
        <v>6473.64</v>
      </c>
    </row>
    <row r="138" spans="1:7">
      <c r="A138" s="135">
        <v>38726</v>
      </c>
      <c r="B138" s="136" t="s">
        <v>1115</v>
      </c>
      <c r="C138" s="136" t="s">
        <v>1277</v>
      </c>
      <c r="D138" s="136" t="s">
        <v>1146</v>
      </c>
      <c r="E138" s="136" t="s">
        <v>1284</v>
      </c>
      <c r="F138" s="137">
        <v>725.55250000000001</v>
      </c>
      <c r="G138" s="137">
        <v>1229.75</v>
      </c>
    </row>
    <row r="139" spans="1:7">
      <c r="A139" s="135">
        <v>38583</v>
      </c>
      <c r="B139" s="136" t="s">
        <v>1115</v>
      </c>
      <c r="C139" s="136" t="s">
        <v>1277</v>
      </c>
      <c r="D139" s="136" t="s">
        <v>1141</v>
      </c>
      <c r="E139" s="136" t="s">
        <v>1285</v>
      </c>
      <c r="F139" s="137">
        <v>4217.7151999999996</v>
      </c>
      <c r="G139" s="137">
        <v>9808.64</v>
      </c>
    </row>
    <row r="140" spans="1:7">
      <c r="A140" s="135">
        <v>38855</v>
      </c>
      <c r="B140" s="136" t="s">
        <v>1115</v>
      </c>
      <c r="C140" s="136" t="s">
        <v>1277</v>
      </c>
      <c r="D140" s="136" t="s">
        <v>1148</v>
      </c>
      <c r="E140" s="136" t="s">
        <v>1286</v>
      </c>
      <c r="F140" s="137">
        <v>4246.5736500000003</v>
      </c>
      <c r="G140" s="137">
        <v>4541.79</v>
      </c>
    </row>
    <row r="141" spans="1:7">
      <c r="A141" s="135">
        <v>38784</v>
      </c>
      <c r="B141" s="136" t="s">
        <v>30</v>
      </c>
      <c r="C141" s="136" t="s">
        <v>1277</v>
      </c>
      <c r="D141" s="139" t="s">
        <v>1127</v>
      </c>
      <c r="E141" s="136" t="s">
        <v>1287</v>
      </c>
      <c r="F141" s="137">
        <v>1701.144</v>
      </c>
      <c r="G141" s="137">
        <v>3780.32</v>
      </c>
    </row>
    <row r="142" spans="1:7">
      <c r="A142" s="135">
        <v>38754</v>
      </c>
      <c r="B142" s="136" t="s">
        <v>21</v>
      </c>
      <c r="C142" s="136" t="s">
        <v>1277</v>
      </c>
      <c r="D142" s="136" t="s">
        <v>1130</v>
      </c>
      <c r="E142" s="136" t="s">
        <v>1288</v>
      </c>
      <c r="F142" s="137">
        <v>1297.0134</v>
      </c>
      <c r="G142" s="137">
        <v>2236.23</v>
      </c>
    </row>
    <row r="143" spans="1:7">
      <c r="A143" s="135">
        <v>38381</v>
      </c>
      <c r="B143" s="136" t="s">
        <v>21</v>
      </c>
      <c r="C143" s="136" t="s">
        <v>1277</v>
      </c>
      <c r="D143" s="136" t="s">
        <v>1146</v>
      </c>
      <c r="E143" s="136" t="s">
        <v>1290</v>
      </c>
      <c r="F143" s="137">
        <v>969.03510000000006</v>
      </c>
      <c r="G143" s="137">
        <v>2253.5700000000002</v>
      </c>
    </row>
    <row r="144" spans="1:7">
      <c r="A144" s="135">
        <v>38417</v>
      </c>
      <c r="B144" s="136" t="s">
        <v>1123</v>
      </c>
      <c r="C144" s="136" t="s">
        <v>1277</v>
      </c>
      <c r="D144" s="136" t="s">
        <v>1117</v>
      </c>
      <c r="E144" s="136" t="s">
        <v>1291</v>
      </c>
      <c r="F144" s="137">
        <v>3154.7064</v>
      </c>
      <c r="G144" s="137">
        <v>5346.96</v>
      </c>
    </row>
    <row r="145" spans="1:7">
      <c r="A145" s="135">
        <v>38850</v>
      </c>
      <c r="B145" s="136" t="s">
        <v>21</v>
      </c>
      <c r="C145" s="136" t="s">
        <v>1277</v>
      </c>
      <c r="D145" s="136" t="s">
        <v>1117</v>
      </c>
      <c r="E145" s="136" t="s">
        <v>1292</v>
      </c>
      <c r="F145" s="137">
        <v>2666.1386000000002</v>
      </c>
      <c r="G145" s="137">
        <v>7205.78</v>
      </c>
    </row>
    <row r="146" spans="1:7">
      <c r="A146" s="135">
        <v>38226</v>
      </c>
      <c r="B146" s="136" t="s">
        <v>30</v>
      </c>
      <c r="C146" s="136" t="s">
        <v>1277</v>
      </c>
      <c r="D146" s="136" t="s">
        <v>1125</v>
      </c>
      <c r="E146" s="136" t="s">
        <v>1293</v>
      </c>
      <c r="F146" s="137">
        <v>4832.6850000000004</v>
      </c>
      <c r="G146" s="137">
        <v>8786.7000000000007</v>
      </c>
    </row>
    <row r="147" spans="1:7">
      <c r="A147" s="138">
        <v>38313</v>
      </c>
      <c r="B147" s="136" t="s">
        <v>1115</v>
      </c>
      <c r="C147" s="136" t="s">
        <v>1277</v>
      </c>
      <c r="D147" s="136" t="s">
        <v>1148</v>
      </c>
      <c r="E147" s="136" t="s">
        <v>1294</v>
      </c>
      <c r="F147" s="137">
        <v>7012.7711499999996</v>
      </c>
      <c r="G147" s="137">
        <v>7500.29</v>
      </c>
    </row>
    <row r="148" spans="1:7">
      <c r="A148" s="135">
        <v>38460</v>
      </c>
      <c r="B148" s="136" t="s">
        <v>30</v>
      </c>
      <c r="C148" s="136" t="s">
        <v>1277</v>
      </c>
      <c r="D148" s="136" t="s">
        <v>1135</v>
      </c>
      <c r="E148" s="136" t="s">
        <v>1295</v>
      </c>
      <c r="F148" s="137">
        <v>45.006500000000003</v>
      </c>
      <c r="G148" s="137">
        <v>81.83</v>
      </c>
    </row>
    <row r="149" spans="1:7">
      <c r="A149" s="135">
        <v>38725</v>
      </c>
      <c r="B149" s="136" t="s">
        <v>21</v>
      </c>
      <c r="C149" s="136" t="s">
        <v>1277</v>
      </c>
      <c r="D149" s="136" t="s">
        <v>1146</v>
      </c>
      <c r="E149" s="136" t="s">
        <v>1296</v>
      </c>
      <c r="F149" s="137">
        <v>2173.2177999999999</v>
      </c>
      <c r="G149" s="137">
        <v>3683.42</v>
      </c>
    </row>
    <row r="150" spans="1:7">
      <c r="A150" s="135">
        <v>38393</v>
      </c>
      <c r="B150" s="136" t="s">
        <v>30</v>
      </c>
      <c r="C150" s="136" t="s">
        <v>1277</v>
      </c>
      <c r="D150" s="136" t="s">
        <v>1129</v>
      </c>
      <c r="E150" s="136" t="s">
        <v>1298</v>
      </c>
      <c r="F150" s="137">
        <v>3806.2051999999999</v>
      </c>
      <c r="G150" s="137">
        <v>8851.64</v>
      </c>
    </row>
    <row r="151" spans="1:7">
      <c r="A151" s="135">
        <v>38239</v>
      </c>
      <c r="B151" s="136" t="s">
        <v>30</v>
      </c>
      <c r="C151" s="136" t="s">
        <v>1277</v>
      </c>
      <c r="D151" s="136" t="s">
        <v>1143</v>
      </c>
      <c r="E151" s="136" t="s">
        <v>1299</v>
      </c>
      <c r="F151" s="137">
        <v>1724.0326</v>
      </c>
      <c r="G151" s="137">
        <v>2972.47</v>
      </c>
    </row>
    <row r="152" spans="1:7">
      <c r="A152" s="135">
        <v>38807</v>
      </c>
      <c r="B152" s="136" t="s">
        <v>21</v>
      </c>
      <c r="C152" s="136" t="s">
        <v>1277</v>
      </c>
      <c r="D152" s="136" t="s">
        <v>1138</v>
      </c>
      <c r="E152" s="136" t="s">
        <v>1300</v>
      </c>
      <c r="F152" s="137">
        <v>892.64959999999996</v>
      </c>
      <c r="G152" s="137">
        <v>1312.72</v>
      </c>
    </row>
    <row r="153" spans="1:7">
      <c r="A153" s="135">
        <v>38513</v>
      </c>
      <c r="B153" s="136" t="s">
        <v>1115</v>
      </c>
      <c r="C153" s="136" t="s">
        <v>1277</v>
      </c>
      <c r="D153" s="136" t="s">
        <v>1129</v>
      </c>
      <c r="E153" s="136" t="s">
        <v>1301</v>
      </c>
      <c r="F153" s="137">
        <v>5331.8281500000003</v>
      </c>
      <c r="G153" s="137">
        <v>5702.49</v>
      </c>
    </row>
    <row r="154" spans="1:7">
      <c r="A154" s="138">
        <v>38274</v>
      </c>
      <c r="B154" s="136" t="s">
        <v>1122</v>
      </c>
      <c r="C154" s="136" t="s">
        <v>1277</v>
      </c>
      <c r="D154" s="136" t="s">
        <v>1143</v>
      </c>
      <c r="E154" s="136" t="s">
        <v>1302</v>
      </c>
      <c r="F154" s="137">
        <v>2317.3040000000001</v>
      </c>
      <c r="G154" s="137">
        <v>3407.8</v>
      </c>
    </row>
    <row r="155" spans="1:7">
      <c r="A155" s="135">
        <v>38434</v>
      </c>
      <c r="B155" s="136" t="s">
        <v>1122</v>
      </c>
      <c r="C155" s="136" t="s">
        <v>1277</v>
      </c>
      <c r="D155" s="136" t="s">
        <v>1129</v>
      </c>
      <c r="E155" s="136" t="s">
        <v>1303</v>
      </c>
      <c r="F155" s="137">
        <v>944.41020000000003</v>
      </c>
      <c r="G155" s="137">
        <v>2552.46</v>
      </c>
    </row>
    <row r="156" spans="1:7">
      <c r="A156" s="135">
        <v>38266</v>
      </c>
      <c r="B156" s="136" t="s">
        <v>1115</v>
      </c>
      <c r="C156" s="136" t="s">
        <v>1277</v>
      </c>
      <c r="D156" s="136" t="s">
        <v>1143</v>
      </c>
      <c r="E156" s="136" t="s">
        <v>1304</v>
      </c>
      <c r="F156" s="137">
        <v>3671.5798</v>
      </c>
      <c r="G156" s="137">
        <v>6330.31</v>
      </c>
    </row>
    <row r="157" spans="1:7">
      <c r="A157" s="135">
        <v>38443</v>
      </c>
      <c r="B157" s="136" t="s">
        <v>1122</v>
      </c>
      <c r="C157" s="136" t="s">
        <v>1277</v>
      </c>
      <c r="D157" s="136" t="s">
        <v>1148</v>
      </c>
      <c r="E157" s="136" t="s">
        <v>1305</v>
      </c>
      <c r="F157" s="137">
        <v>6032.3581999999997</v>
      </c>
      <c r="G157" s="137">
        <v>6451.72</v>
      </c>
    </row>
    <row r="158" spans="1:7">
      <c r="A158" s="135">
        <v>38446</v>
      </c>
      <c r="B158" s="136" t="s">
        <v>1122</v>
      </c>
      <c r="C158" s="136" t="s">
        <v>1277</v>
      </c>
      <c r="D158" s="136" t="s">
        <v>1148</v>
      </c>
      <c r="E158" s="136" t="s">
        <v>1307</v>
      </c>
      <c r="F158" s="137">
        <v>3918.3584000000001</v>
      </c>
      <c r="G158" s="137">
        <v>4452.68</v>
      </c>
    </row>
    <row r="159" spans="1:7">
      <c r="A159" s="135">
        <v>38217</v>
      </c>
      <c r="B159" s="136" t="s">
        <v>1115</v>
      </c>
      <c r="C159" s="136" t="s">
        <v>1277</v>
      </c>
      <c r="D159" s="136" t="s">
        <v>1129</v>
      </c>
      <c r="E159" s="136" t="s">
        <v>1308</v>
      </c>
      <c r="F159" s="137">
        <v>2991.7649999999999</v>
      </c>
      <c r="G159" s="137">
        <v>3989.02</v>
      </c>
    </row>
    <row r="160" spans="1:7">
      <c r="A160" s="135">
        <v>38410</v>
      </c>
      <c r="B160" s="136" t="s">
        <v>30</v>
      </c>
      <c r="C160" s="136" t="s">
        <v>1277</v>
      </c>
      <c r="D160" s="136" t="s">
        <v>1129</v>
      </c>
      <c r="E160" s="136" t="s">
        <v>1309</v>
      </c>
      <c r="F160" s="137">
        <v>2790.2655</v>
      </c>
      <c r="G160" s="137">
        <v>6200.59</v>
      </c>
    </row>
    <row r="161" spans="1:7">
      <c r="A161" s="135">
        <v>38876</v>
      </c>
      <c r="B161" s="136" t="s">
        <v>1115</v>
      </c>
      <c r="C161" s="136" t="s">
        <v>1277</v>
      </c>
      <c r="D161" s="136" t="s">
        <v>1125</v>
      </c>
      <c r="E161" s="136" t="s">
        <v>1310</v>
      </c>
      <c r="F161" s="137">
        <v>4295.7172</v>
      </c>
      <c r="G161" s="137">
        <v>9990.0400000000009</v>
      </c>
    </row>
    <row r="162" spans="1:7">
      <c r="A162" s="138">
        <v>38337</v>
      </c>
      <c r="B162" s="136" t="s">
        <v>1122</v>
      </c>
      <c r="C162" s="136" t="s">
        <v>1277</v>
      </c>
      <c r="D162" s="136" t="s">
        <v>1120</v>
      </c>
      <c r="E162" s="136" t="s">
        <v>1311</v>
      </c>
      <c r="F162" s="137">
        <v>4145.5819000000001</v>
      </c>
      <c r="G162" s="137">
        <v>7026.41</v>
      </c>
    </row>
    <row r="163" spans="1:7">
      <c r="A163" s="135">
        <v>38589</v>
      </c>
      <c r="B163" s="136" t="s">
        <v>30</v>
      </c>
      <c r="C163" s="136" t="s">
        <v>1277</v>
      </c>
      <c r="D163" s="136" t="s">
        <v>1141</v>
      </c>
      <c r="E163" s="136" t="s">
        <v>1312</v>
      </c>
      <c r="F163" s="137">
        <v>4355.7929999999997</v>
      </c>
      <c r="G163" s="137">
        <v>7382.7</v>
      </c>
    </row>
    <row r="164" spans="1:7">
      <c r="A164" s="135">
        <v>38543</v>
      </c>
      <c r="B164" s="136" t="s">
        <v>1122</v>
      </c>
      <c r="C164" s="136" t="s">
        <v>1277</v>
      </c>
      <c r="D164" s="136" t="s">
        <v>1141</v>
      </c>
      <c r="E164" s="136" t="s">
        <v>1313</v>
      </c>
      <c r="F164" s="137">
        <v>3381.0747999999999</v>
      </c>
      <c r="G164" s="137">
        <v>9138.0400000000009</v>
      </c>
    </row>
    <row r="165" spans="1:7">
      <c r="A165" s="135">
        <v>38736</v>
      </c>
      <c r="B165" s="136" t="s">
        <v>1123</v>
      </c>
      <c r="C165" s="136" t="s">
        <v>1277</v>
      </c>
      <c r="D165" s="136" t="s">
        <v>1146</v>
      </c>
      <c r="E165" s="136" t="s">
        <v>1314</v>
      </c>
      <c r="F165" s="137">
        <v>3345.5524</v>
      </c>
      <c r="G165" s="137">
        <v>4919.93</v>
      </c>
    </row>
    <row r="166" spans="1:7">
      <c r="A166" s="135">
        <v>38535</v>
      </c>
      <c r="B166" s="136" t="s">
        <v>30</v>
      </c>
      <c r="C166" s="136" t="s">
        <v>1277</v>
      </c>
      <c r="D166" s="136" t="s">
        <v>1134</v>
      </c>
      <c r="E166" s="136" t="s">
        <v>1316</v>
      </c>
      <c r="F166" s="137">
        <v>2727.48</v>
      </c>
      <c r="G166" s="137">
        <v>3636.64</v>
      </c>
    </row>
    <row r="167" spans="1:7">
      <c r="A167" s="135">
        <v>38531</v>
      </c>
      <c r="B167" s="136" t="s">
        <v>1115</v>
      </c>
      <c r="C167" s="136" t="s">
        <v>1277</v>
      </c>
      <c r="D167" s="136" t="s">
        <v>1135</v>
      </c>
      <c r="E167" s="136" t="s">
        <v>1317</v>
      </c>
      <c r="F167" s="137">
        <v>3354.5776000000001</v>
      </c>
      <c r="G167" s="137">
        <v>3812.02</v>
      </c>
    </row>
    <row r="168" spans="1:7">
      <c r="A168" s="135">
        <v>38754</v>
      </c>
      <c r="B168" s="136" t="s">
        <v>30</v>
      </c>
      <c r="C168" s="136" t="s">
        <v>1277</v>
      </c>
      <c r="D168" s="136" t="s">
        <v>1120</v>
      </c>
      <c r="E168" s="136" t="s">
        <v>1318</v>
      </c>
      <c r="F168" s="137">
        <v>3138.5097999999998</v>
      </c>
      <c r="G168" s="137">
        <v>7298.86</v>
      </c>
    </row>
    <row r="169" spans="1:7">
      <c r="A169" s="135">
        <v>38197</v>
      </c>
      <c r="B169" s="136" t="s">
        <v>30</v>
      </c>
      <c r="C169" s="136" t="s">
        <v>1277</v>
      </c>
      <c r="D169" s="136" t="s">
        <v>1120</v>
      </c>
      <c r="E169" s="136" t="s">
        <v>1319</v>
      </c>
      <c r="F169" s="137">
        <v>4675.3355000000001</v>
      </c>
      <c r="G169" s="137">
        <v>8500.61</v>
      </c>
    </row>
    <row r="170" spans="1:7">
      <c r="A170" s="138">
        <v>38331</v>
      </c>
      <c r="B170" s="136" t="s">
        <v>30</v>
      </c>
      <c r="C170" s="136" t="s">
        <v>1277</v>
      </c>
      <c r="D170" s="136" t="s">
        <v>1130</v>
      </c>
      <c r="E170" s="136" t="s">
        <v>1320</v>
      </c>
      <c r="F170" s="137">
        <v>3043.75225</v>
      </c>
      <c r="G170" s="137">
        <v>3255.35</v>
      </c>
    </row>
    <row r="171" spans="1:7">
      <c r="A171" s="135">
        <v>38559</v>
      </c>
      <c r="B171" s="136" t="s">
        <v>1115</v>
      </c>
      <c r="C171" s="136" t="s">
        <v>1277</v>
      </c>
      <c r="D171" s="136" t="s">
        <v>1138</v>
      </c>
      <c r="E171" s="136" t="s">
        <v>1321</v>
      </c>
      <c r="F171" s="137">
        <v>6050.4088000000002</v>
      </c>
      <c r="G171" s="137">
        <v>8897.66</v>
      </c>
    </row>
    <row r="172" spans="1:7">
      <c r="A172" s="138">
        <v>38652</v>
      </c>
      <c r="B172" s="136" t="s">
        <v>1122</v>
      </c>
      <c r="C172" s="136" t="s">
        <v>1277</v>
      </c>
      <c r="D172" s="136" t="s">
        <v>1148</v>
      </c>
      <c r="E172" s="136" t="s">
        <v>1322</v>
      </c>
      <c r="F172" s="137">
        <v>6349.5871999999999</v>
      </c>
      <c r="G172" s="137">
        <v>7215.44</v>
      </c>
    </row>
    <row r="173" spans="1:7">
      <c r="A173" s="135">
        <v>38530</v>
      </c>
      <c r="B173" s="136" t="s">
        <v>1122</v>
      </c>
      <c r="C173" s="136" t="s">
        <v>1277</v>
      </c>
      <c r="D173" s="136" t="s">
        <v>1130</v>
      </c>
      <c r="E173" s="136" t="s">
        <v>1323</v>
      </c>
      <c r="F173" s="137">
        <v>1074.6909000000001</v>
      </c>
      <c r="G173" s="137">
        <v>2904.57</v>
      </c>
    </row>
    <row r="174" spans="1:7">
      <c r="A174" s="135">
        <v>38474</v>
      </c>
      <c r="B174" s="136" t="s">
        <v>1115</v>
      </c>
      <c r="C174" s="136" t="s">
        <v>1277</v>
      </c>
      <c r="D174" s="136" t="s">
        <v>1130</v>
      </c>
      <c r="E174" s="136" t="s">
        <v>1324</v>
      </c>
      <c r="F174" s="137">
        <v>4384.4174999999996</v>
      </c>
      <c r="G174" s="137">
        <v>9743.15</v>
      </c>
    </row>
    <row r="175" spans="1:7">
      <c r="A175" s="138">
        <v>38286</v>
      </c>
      <c r="B175" s="136" t="s">
        <v>1115</v>
      </c>
      <c r="C175" s="136" t="s">
        <v>1277</v>
      </c>
      <c r="D175" s="139" t="s">
        <v>1132</v>
      </c>
      <c r="E175" s="136" t="s">
        <v>1326</v>
      </c>
      <c r="F175" s="137">
        <v>5841.5896000000002</v>
      </c>
      <c r="G175" s="137">
        <v>6638.17</v>
      </c>
    </row>
    <row r="176" spans="1:7">
      <c r="A176" s="135">
        <v>38184</v>
      </c>
      <c r="B176" s="136" t="s">
        <v>1115</v>
      </c>
      <c r="C176" s="136" t="s">
        <v>1277</v>
      </c>
      <c r="D176" s="136" t="s">
        <v>1117</v>
      </c>
      <c r="E176" s="136" t="s">
        <v>1327</v>
      </c>
      <c r="F176" s="137">
        <v>5269.9459999999999</v>
      </c>
      <c r="G176" s="137">
        <v>9581.7199999999993</v>
      </c>
    </row>
    <row r="177" spans="1:7">
      <c r="A177" s="135">
        <v>38592</v>
      </c>
      <c r="B177" s="136" t="s">
        <v>1122</v>
      </c>
      <c r="C177" s="136" t="s">
        <v>1328</v>
      </c>
      <c r="D177" s="136" t="s">
        <v>1148</v>
      </c>
      <c r="E177" s="136" t="s">
        <v>1329</v>
      </c>
      <c r="F177" s="137">
        <v>5349.4444000000003</v>
      </c>
      <c r="G177" s="137">
        <v>7866.83</v>
      </c>
    </row>
    <row r="178" spans="1:7">
      <c r="A178" s="135">
        <v>38492</v>
      </c>
      <c r="B178" s="136" t="s">
        <v>21</v>
      </c>
      <c r="C178" s="136" t="s">
        <v>1328</v>
      </c>
      <c r="D178" s="136" t="s">
        <v>1130</v>
      </c>
      <c r="E178" s="136" t="s">
        <v>1199</v>
      </c>
      <c r="F178" s="137">
        <v>3636.0837999999999</v>
      </c>
      <c r="G178" s="137">
        <v>6269.11</v>
      </c>
    </row>
    <row r="179" spans="1:7">
      <c r="A179" s="135">
        <v>38554</v>
      </c>
      <c r="B179" s="136" t="s">
        <v>1115</v>
      </c>
      <c r="C179" s="136" t="s">
        <v>1328</v>
      </c>
      <c r="D179" s="136" t="s">
        <v>1138</v>
      </c>
      <c r="E179" s="136" t="s">
        <v>1330</v>
      </c>
      <c r="F179" s="137">
        <v>1641.6135999999999</v>
      </c>
      <c r="G179" s="137">
        <v>1865.47</v>
      </c>
    </row>
    <row r="180" spans="1:7">
      <c r="A180" s="135">
        <v>38693</v>
      </c>
      <c r="B180" s="136" t="s">
        <v>1115</v>
      </c>
      <c r="C180" s="136" t="s">
        <v>1328</v>
      </c>
      <c r="D180" s="139" t="s">
        <v>1132</v>
      </c>
      <c r="E180" s="136" t="s">
        <v>1331</v>
      </c>
      <c r="F180" s="137">
        <v>4257.4391999999998</v>
      </c>
      <c r="G180" s="137">
        <v>6260.94</v>
      </c>
    </row>
    <row r="181" spans="1:7">
      <c r="A181" s="135">
        <v>38853</v>
      </c>
      <c r="B181" s="136" t="s">
        <v>1115</v>
      </c>
      <c r="C181" s="136" t="s">
        <v>1328</v>
      </c>
      <c r="D181" s="136" t="s">
        <v>1125</v>
      </c>
      <c r="E181" s="136" t="s">
        <v>1332</v>
      </c>
      <c r="F181" s="137">
        <v>272.13299999999998</v>
      </c>
      <c r="G181" s="137">
        <v>604.74</v>
      </c>
    </row>
    <row r="182" spans="1:7">
      <c r="A182" s="135">
        <v>38630</v>
      </c>
      <c r="B182" s="136" t="s">
        <v>1115</v>
      </c>
      <c r="C182" s="136" t="s">
        <v>1328</v>
      </c>
      <c r="D182" s="136" t="s">
        <v>1129</v>
      </c>
      <c r="E182" s="136" t="s">
        <v>1334</v>
      </c>
      <c r="F182" s="137">
        <v>1365.32</v>
      </c>
      <c r="G182" s="137">
        <v>1551.5</v>
      </c>
    </row>
    <row r="183" spans="1:7">
      <c r="A183" s="135">
        <v>38445</v>
      </c>
      <c r="B183" s="136" t="s">
        <v>30</v>
      </c>
      <c r="C183" s="136" t="s">
        <v>1328</v>
      </c>
      <c r="D183" s="136" t="s">
        <v>1135</v>
      </c>
      <c r="E183" s="136" t="s">
        <v>1335</v>
      </c>
      <c r="F183" s="137">
        <v>1174.9770000000001</v>
      </c>
      <c r="G183" s="137">
        <v>2611.06</v>
      </c>
    </row>
    <row r="184" spans="1:7">
      <c r="A184" s="135">
        <v>38548</v>
      </c>
      <c r="B184" s="136" t="s">
        <v>21</v>
      </c>
      <c r="C184" s="136" t="s">
        <v>1328</v>
      </c>
      <c r="D184" s="136" t="s">
        <v>1134</v>
      </c>
      <c r="E184" s="136" t="s">
        <v>1336</v>
      </c>
      <c r="F184" s="137">
        <v>1908.5474999999999</v>
      </c>
      <c r="G184" s="137">
        <v>2544.73</v>
      </c>
    </row>
    <row r="185" spans="1:7">
      <c r="A185" s="135">
        <v>38522</v>
      </c>
      <c r="B185" s="136" t="s">
        <v>1115</v>
      </c>
      <c r="C185" s="136" t="s">
        <v>1328</v>
      </c>
      <c r="D185" s="136" t="s">
        <v>1125</v>
      </c>
      <c r="E185" s="136" t="s">
        <v>1337</v>
      </c>
      <c r="F185" s="137">
        <v>3281.5376000000001</v>
      </c>
      <c r="G185" s="137">
        <v>3729.02</v>
      </c>
    </row>
    <row r="186" spans="1:7">
      <c r="A186" s="135">
        <v>38399</v>
      </c>
      <c r="B186" s="136" t="s">
        <v>1115</v>
      </c>
      <c r="C186" s="136" t="s">
        <v>1328</v>
      </c>
      <c r="D186" s="136" t="s">
        <v>1125</v>
      </c>
      <c r="E186" s="136" t="s">
        <v>1338</v>
      </c>
      <c r="F186" s="137">
        <v>6575.61</v>
      </c>
      <c r="G186" s="137">
        <v>8767.48</v>
      </c>
    </row>
    <row r="187" spans="1:7">
      <c r="A187" s="138">
        <v>38307</v>
      </c>
      <c r="B187" s="136" t="s">
        <v>1123</v>
      </c>
      <c r="C187" s="136" t="s">
        <v>1328</v>
      </c>
      <c r="D187" s="136" t="s">
        <v>1148</v>
      </c>
      <c r="E187" s="136" t="s">
        <v>1339</v>
      </c>
      <c r="F187" s="137">
        <v>5399.0169999999998</v>
      </c>
      <c r="G187" s="137">
        <v>9308.65</v>
      </c>
    </row>
    <row r="188" spans="1:7">
      <c r="A188" s="135">
        <v>38572</v>
      </c>
      <c r="B188" s="136" t="s">
        <v>1115</v>
      </c>
      <c r="C188" s="136" t="s">
        <v>1328</v>
      </c>
      <c r="D188" s="136" t="s">
        <v>1120</v>
      </c>
      <c r="E188" s="136" t="s">
        <v>1341</v>
      </c>
      <c r="F188" s="137">
        <v>2237.4629</v>
      </c>
      <c r="G188" s="137">
        <v>3792.31</v>
      </c>
    </row>
    <row r="189" spans="1:7">
      <c r="A189" s="135">
        <v>38754</v>
      </c>
      <c r="B189" s="136" t="s">
        <v>1115</v>
      </c>
      <c r="C189" s="136" t="s">
        <v>1328</v>
      </c>
      <c r="D189" s="136" t="s">
        <v>1143</v>
      </c>
      <c r="E189" s="136" t="s">
        <v>1342</v>
      </c>
      <c r="F189" s="137">
        <v>3446.4241999999999</v>
      </c>
      <c r="G189" s="137">
        <v>8014.94</v>
      </c>
    </row>
    <row r="190" spans="1:7">
      <c r="A190" s="135">
        <v>38357</v>
      </c>
      <c r="B190" s="136" t="s">
        <v>30</v>
      </c>
      <c r="C190" s="136" t="s">
        <v>1328</v>
      </c>
      <c r="D190" s="136" t="s">
        <v>1138</v>
      </c>
      <c r="E190" s="136" t="s">
        <v>1343</v>
      </c>
      <c r="F190" s="137">
        <v>644.46879999999999</v>
      </c>
      <c r="G190" s="137">
        <v>1092.32</v>
      </c>
    </row>
    <row r="191" spans="1:7">
      <c r="A191" s="138">
        <v>38346</v>
      </c>
      <c r="B191" s="136" t="s">
        <v>1122</v>
      </c>
      <c r="C191" s="136" t="s">
        <v>1328</v>
      </c>
      <c r="D191" s="136" t="s">
        <v>1117</v>
      </c>
      <c r="E191" s="136" t="s">
        <v>1344</v>
      </c>
      <c r="F191" s="137">
        <v>3343.9949999999999</v>
      </c>
      <c r="G191" s="137">
        <v>7431.1</v>
      </c>
    </row>
    <row r="192" spans="1:7">
      <c r="A192" s="138">
        <v>38649</v>
      </c>
      <c r="B192" s="136" t="s">
        <v>30</v>
      </c>
      <c r="C192" s="136" t="s">
        <v>1328</v>
      </c>
      <c r="D192" s="136" t="s">
        <v>1146</v>
      </c>
      <c r="E192" s="136" t="s">
        <v>1345</v>
      </c>
      <c r="F192" s="137">
        <v>7137.5550000000003</v>
      </c>
      <c r="G192" s="137">
        <v>9516.74</v>
      </c>
    </row>
    <row r="193" spans="1:7">
      <c r="A193" s="138">
        <v>38284</v>
      </c>
      <c r="B193" s="136" t="s">
        <v>1115</v>
      </c>
      <c r="C193" s="136" t="s">
        <v>1328</v>
      </c>
      <c r="D193" s="136" t="s">
        <v>1125</v>
      </c>
      <c r="E193" s="136" t="s">
        <v>1346</v>
      </c>
      <c r="F193" s="137">
        <v>5011.1715999999997</v>
      </c>
      <c r="G193" s="137">
        <v>7369.37</v>
      </c>
    </row>
    <row r="194" spans="1:7">
      <c r="A194" s="135">
        <v>38614</v>
      </c>
      <c r="B194" s="136" t="s">
        <v>30</v>
      </c>
      <c r="C194" s="136" t="s">
        <v>1328</v>
      </c>
      <c r="D194" s="136" t="s">
        <v>1148</v>
      </c>
      <c r="E194" s="136" t="s">
        <v>1347</v>
      </c>
      <c r="F194" s="137">
        <v>1622.2909</v>
      </c>
      <c r="G194" s="137">
        <v>4384.57</v>
      </c>
    </row>
    <row r="195" spans="1:7">
      <c r="A195" s="135">
        <v>38322</v>
      </c>
      <c r="B195" s="136" t="s">
        <v>21</v>
      </c>
      <c r="C195" s="136" t="s">
        <v>1328</v>
      </c>
      <c r="D195" s="136" t="s">
        <v>1130</v>
      </c>
      <c r="E195" s="136" t="s">
        <v>1349</v>
      </c>
      <c r="F195" s="137">
        <v>730.53800000000001</v>
      </c>
      <c r="G195" s="137">
        <v>1238.2</v>
      </c>
    </row>
    <row r="196" spans="1:7">
      <c r="A196" s="135">
        <v>38364</v>
      </c>
      <c r="B196" s="136" t="s">
        <v>1115</v>
      </c>
      <c r="C196" s="136" t="s">
        <v>1328</v>
      </c>
      <c r="D196" s="136" t="s">
        <v>1120</v>
      </c>
      <c r="E196" s="136" t="s">
        <v>1350</v>
      </c>
      <c r="F196" s="137">
        <v>2647.8404999999998</v>
      </c>
      <c r="G196" s="137">
        <v>5884.09</v>
      </c>
    </row>
    <row r="197" spans="1:7">
      <c r="A197" s="135">
        <v>38430</v>
      </c>
      <c r="B197" s="136" t="s">
        <v>1123</v>
      </c>
      <c r="C197" s="136" t="s">
        <v>1328</v>
      </c>
      <c r="D197" s="136" t="s">
        <v>1135</v>
      </c>
      <c r="E197" s="136" t="s">
        <v>1184</v>
      </c>
      <c r="F197" s="137">
        <v>4351.8046000000004</v>
      </c>
      <c r="G197" s="137">
        <v>7375.94</v>
      </c>
    </row>
    <row r="198" spans="1:7">
      <c r="A198" s="138">
        <v>38669</v>
      </c>
      <c r="B198" s="136" t="s">
        <v>1115</v>
      </c>
      <c r="C198" s="136" t="s">
        <v>1328</v>
      </c>
      <c r="D198" s="136" t="s">
        <v>1135</v>
      </c>
      <c r="E198" s="136" t="s">
        <v>1351</v>
      </c>
      <c r="F198" s="137">
        <v>4231.4634999999998</v>
      </c>
      <c r="G198" s="137">
        <v>7693.57</v>
      </c>
    </row>
    <row r="199" spans="1:7">
      <c r="A199" s="135">
        <v>38363</v>
      </c>
      <c r="B199" s="136" t="s">
        <v>1115</v>
      </c>
      <c r="C199" s="136" t="s">
        <v>1328</v>
      </c>
      <c r="D199" s="136" t="s">
        <v>1117</v>
      </c>
      <c r="E199" s="136" t="s">
        <v>1352</v>
      </c>
      <c r="F199" s="137">
        <v>5217.1855999999998</v>
      </c>
      <c r="G199" s="137">
        <v>5928.62</v>
      </c>
    </row>
    <row r="200" spans="1:7">
      <c r="A200" s="135">
        <v>38516</v>
      </c>
      <c r="B200" s="136" t="s">
        <v>1115</v>
      </c>
      <c r="C200" s="136" t="s">
        <v>1328</v>
      </c>
      <c r="D200" s="136" t="s">
        <v>1143</v>
      </c>
      <c r="E200" s="136" t="s">
        <v>1353</v>
      </c>
      <c r="F200" s="137">
        <v>5643.7452999999996</v>
      </c>
      <c r="G200" s="137">
        <v>9565.67</v>
      </c>
    </row>
    <row r="201" spans="1:7">
      <c r="A201" s="135">
        <v>38237</v>
      </c>
      <c r="B201" s="136" t="s">
        <v>21</v>
      </c>
      <c r="C201" s="136" t="s">
        <v>1328</v>
      </c>
      <c r="D201" s="136" t="s">
        <v>1117</v>
      </c>
      <c r="E201" s="136" t="s">
        <v>1355</v>
      </c>
      <c r="F201" s="137">
        <v>5047.3450499999999</v>
      </c>
      <c r="G201" s="137">
        <v>5398.23</v>
      </c>
    </row>
    <row r="202" spans="1:7">
      <c r="A202" s="135">
        <v>38166</v>
      </c>
      <c r="B202" s="136" t="s">
        <v>1122</v>
      </c>
      <c r="C202" s="136" t="s">
        <v>1328</v>
      </c>
      <c r="D202" s="136" t="s">
        <v>1120</v>
      </c>
      <c r="E202" s="136" t="s">
        <v>1356</v>
      </c>
      <c r="F202" s="137">
        <v>844.62289999999996</v>
      </c>
      <c r="G202" s="137">
        <v>903.34</v>
      </c>
    </row>
    <row r="203" spans="1:7">
      <c r="A203" s="135">
        <v>38544</v>
      </c>
      <c r="B203" s="136" t="s">
        <v>30</v>
      </c>
      <c r="C203" s="136" t="s">
        <v>1328</v>
      </c>
      <c r="D203" s="136" t="s">
        <v>1138</v>
      </c>
      <c r="E203" s="136" t="s">
        <v>1357</v>
      </c>
      <c r="F203" s="137">
        <v>3107.2788999999998</v>
      </c>
      <c r="G203" s="137">
        <v>7226.23</v>
      </c>
    </row>
    <row r="204" spans="1:7">
      <c r="A204" s="135">
        <v>38462</v>
      </c>
      <c r="B204" s="136" t="s">
        <v>1122</v>
      </c>
      <c r="C204" s="136" t="s">
        <v>1328</v>
      </c>
      <c r="D204" s="136" t="s">
        <v>1129</v>
      </c>
      <c r="E204" s="136" t="s">
        <v>1358</v>
      </c>
      <c r="F204" s="137">
        <v>3970.2932000000001</v>
      </c>
      <c r="G204" s="137">
        <v>9233.24</v>
      </c>
    </row>
    <row r="205" spans="1:7">
      <c r="A205" s="138">
        <v>38703</v>
      </c>
      <c r="B205" s="136" t="s">
        <v>1115</v>
      </c>
      <c r="C205" s="136" t="s">
        <v>1328</v>
      </c>
      <c r="D205" s="136" t="s">
        <v>1129</v>
      </c>
      <c r="E205" s="136" t="s">
        <v>1359</v>
      </c>
      <c r="F205" s="137">
        <v>1528.835</v>
      </c>
      <c r="G205" s="137">
        <v>2779.7</v>
      </c>
    </row>
    <row r="206" spans="1:7">
      <c r="A206" s="138">
        <v>38320</v>
      </c>
      <c r="B206" s="136" t="s">
        <v>21</v>
      </c>
      <c r="C206" s="136" t="s">
        <v>1328</v>
      </c>
      <c r="D206" s="136" t="s">
        <v>1117</v>
      </c>
      <c r="E206" s="136" t="s">
        <v>1360</v>
      </c>
      <c r="F206" s="137">
        <v>4756.4435999999996</v>
      </c>
      <c r="G206" s="137">
        <v>6994.77</v>
      </c>
    </row>
    <row r="207" spans="1:7">
      <c r="A207" s="135">
        <v>38778</v>
      </c>
      <c r="B207" s="136" t="s">
        <v>21</v>
      </c>
      <c r="C207" s="136" t="s">
        <v>1328</v>
      </c>
      <c r="D207" s="136" t="s">
        <v>1146</v>
      </c>
      <c r="E207" s="136" t="s">
        <v>1361</v>
      </c>
      <c r="F207" s="137">
        <v>3827.0385000000001</v>
      </c>
      <c r="G207" s="137">
        <v>8504.5300000000007</v>
      </c>
    </row>
    <row r="208" spans="1:7">
      <c r="A208" s="138">
        <v>38713</v>
      </c>
      <c r="B208" s="136" t="s">
        <v>30</v>
      </c>
      <c r="C208" s="136" t="s">
        <v>1328</v>
      </c>
      <c r="D208" s="136" t="s">
        <v>1117</v>
      </c>
      <c r="E208" s="136" t="s">
        <v>1363</v>
      </c>
      <c r="F208" s="137">
        <v>1390.5880999999999</v>
      </c>
      <c r="G208" s="137">
        <v>1487.26</v>
      </c>
    </row>
    <row r="209" spans="1:7">
      <c r="A209" s="135">
        <v>38386</v>
      </c>
      <c r="B209" s="136" t="s">
        <v>1123</v>
      </c>
      <c r="C209" s="136" t="s">
        <v>1328</v>
      </c>
      <c r="D209" s="136" t="s">
        <v>1134</v>
      </c>
      <c r="E209" s="136" t="s">
        <v>1364</v>
      </c>
      <c r="F209" s="137">
        <v>862.85950000000003</v>
      </c>
      <c r="G209" s="137">
        <v>2006.65</v>
      </c>
    </row>
    <row r="210" spans="1:7">
      <c r="A210" s="135">
        <v>38200</v>
      </c>
      <c r="B210" s="136" t="s">
        <v>1115</v>
      </c>
      <c r="C210" s="136" t="s">
        <v>1328</v>
      </c>
      <c r="D210" s="139" t="s">
        <v>1132</v>
      </c>
      <c r="E210" s="136" t="s">
        <v>1365</v>
      </c>
      <c r="F210" s="137">
        <v>3565.9297999999999</v>
      </c>
      <c r="G210" s="137">
        <v>8292.86</v>
      </c>
    </row>
    <row r="211" spans="1:7">
      <c r="A211" s="135">
        <v>38530</v>
      </c>
      <c r="B211" s="136" t="s">
        <v>1122</v>
      </c>
      <c r="C211" s="136" t="s">
        <v>1328</v>
      </c>
      <c r="D211" s="139" t="s">
        <v>1132</v>
      </c>
      <c r="E211" s="136" t="s">
        <v>1366</v>
      </c>
      <c r="F211" s="137">
        <v>3976.5967999999998</v>
      </c>
      <c r="G211" s="137">
        <v>4518.8599999999997</v>
      </c>
    </row>
    <row r="212" spans="1:7">
      <c r="A212" s="138">
        <v>38348</v>
      </c>
      <c r="B212" s="136" t="s">
        <v>1115</v>
      </c>
      <c r="C212" s="136" t="s">
        <v>1328</v>
      </c>
      <c r="D212" s="136" t="s">
        <v>1130</v>
      </c>
      <c r="E212" s="136" t="s">
        <v>1367</v>
      </c>
      <c r="F212" s="137">
        <v>4638.9192000000003</v>
      </c>
      <c r="G212" s="137">
        <v>6821.94</v>
      </c>
    </row>
    <row r="213" spans="1:7">
      <c r="A213" s="135">
        <v>38658</v>
      </c>
      <c r="B213" s="136" t="s">
        <v>1122</v>
      </c>
      <c r="C213" s="136" t="s">
        <v>1328</v>
      </c>
      <c r="D213" s="136" t="s">
        <v>1138</v>
      </c>
      <c r="E213" s="136" t="s">
        <v>1368</v>
      </c>
      <c r="F213" s="137">
        <v>5180.1379999999999</v>
      </c>
      <c r="G213" s="137">
        <v>7617.85</v>
      </c>
    </row>
    <row r="214" spans="1:7">
      <c r="A214" s="135">
        <v>38608</v>
      </c>
      <c r="B214" s="136" t="s">
        <v>1115</v>
      </c>
      <c r="C214" s="136" t="s">
        <v>1328</v>
      </c>
      <c r="D214" s="136" t="s">
        <v>1138</v>
      </c>
      <c r="E214" s="136" t="s">
        <v>1369</v>
      </c>
      <c r="F214" s="137">
        <v>2306.5689000000002</v>
      </c>
      <c r="G214" s="137">
        <v>6233.97</v>
      </c>
    </row>
    <row r="215" spans="1:7">
      <c r="A215" s="135">
        <v>38496</v>
      </c>
      <c r="B215" s="136" t="s">
        <v>1123</v>
      </c>
      <c r="C215" s="136" t="s">
        <v>1371</v>
      </c>
      <c r="D215" s="136" t="s">
        <v>1125</v>
      </c>
      <c r="E215" s="136" t="s">
        <v>1372</v>
      </c>
      <c r="F215" s="137">
        <v>6515.34</v>
      </c>
      <c r="G215" s="137">
        <v>765</v>
      </c>
    </row>
    <row r="216" spans="1:7">
      <c r="A216" s="135">
        <v>38864</v>
      </c>
      <c r="B216" s="136" t="s">
        <v>21</v>
      </c>
      <c r="C216" s="136" t="s">
        <v>1371</v>
      </c>
      <c r="D216" s="136" t="s">
        <v>1120</v>
      </c>
      <c r="E216" s="136" t="s">
        <v>1373</v>
      </c>
      <c r="F216" s="137">
        <v>87.245999999999995</v>
      </c>
      <c r="G216" s="137">
        <v>193.88</v>
      </c>
    </row>
    <row r="217" spans="1:7">
      <c r="A217" s="135">
        <v>38228</v>
      </c>
      <c r="B217" s="136" t="s">
        <v>1115</v>
      </c>
      <c r="C217" s="136" t="s">
        <v>1371</v>
      </c>
      <c r="D217" s="136" t="s">
        <v>1138</v>
      </c>
      <c r="E217" s="136" t="s">
        <v>1374</v>
      </c>
      <c r="F217" s="137">
        <v>3729.2024999999999</v>
      </c>
      <c r="G217" s="137">
        <v>4972.2700000000004</v>
      </c>
    </row>
    <row r="218" spans="1:7">
      <c r="A218" s="135">
        <v>38473</v>
      </c>
      <c r="B218" s="136" t="s">
        <v>21</v>
      </c>
      <c r="C218" s="136" t="s">
        <v>1371</v>
      </c>
      <c r="D218" s="136" t="s">
        <v>1125</v>
      </c>
      <c r="E218" s="136" t="s">
        <v>1375</v>
      </c>
      <c r="F218" s="137">
        <v>2952.3647999999998</v>
      </c>
      <c r="G218" s="137">
        <v>3354.96</v>
      </c>
    </row>
    <row r="219" spans="1:7">
      <c r="A219" s="138">
        <v>38715</v>
      </c>
      <c r="B219" s="136" t="s">
        <v>1115</v>
      </c>
      <c r="C219" s="136" t="s">
        <v>1371</v>
      </c>
      <c r="D219" s="136" t="s">
        <v>1135</v>
      </c>
      <c r="E219" s="136" t="s">
        <v>1376</v>
      </c>
      <c r="F219" s="137">
        <v>359.2636</v>
      </c>
      <c r="G219" s="137">
        <v>619.41999999999996</v>
      </c>
    </row>
    <row r="220" spans="1:7">
      <c r="A220" s="135">
        <v>38269</v>
      </c>
      <c r="B220" s="136" t="s">
        <v>1115</v>
      </c>
      <c r="C220" s="136" t="s">
        <v>1371</v>
      </c>
      <c r="D220" s="136" t="s">
        <v>1120</v>
      </c>
      <c r="E220" s="136" t="s">
        <v>1378</v>
      </c>
      <c r="F220" s="137">
        <v>5385.81</v>
      </c>
      <c r="G220" s="137">
        <v>7181.08</v>
      </c>
    </row>
    <row r="221" spans="1:7">
      <c r="A221" s="138">
        <v>38344</v>
      </c>
      <c r="B221" s="136" t="s">
        <v>1115</v>
      </c>
      <c r="C221" s="136" t="s">
        <v>1371</v>
      </c>
      <c r="D221" s="136" t="s">
        <v>1120</v>
      </c>
      <c r="E221" s="136" t="s">
        <v>1379</v>
      </c>
      <c r="F221" s="137">
        <v>4064.72</v>
      </c>
      <c r="G221" s="137">
        <v>7390.4</v>
      </c>
    </row>
    <row r="222" spans="1:7">
      <c r="A222" s="135">
        <v>38568</v>
      </c>
      <c r="B222" s="136" t="s">
        <v>1115</v>
      </c>
      <c r="C222" s="136" t="s">
        <v>1371</v>
      </c>
      <c r="D222" s="136" t="s">
        <v>1135</v>
      </c>
      <c r="E222" s="136" t="s">
        <v>1380</v>
      </c>
      <c r="F222" s="137">
        <v>2881.4256999999998</v>
      </c>
      <c r="G222" s="137">
        <v>6700.99</v>
      </c>
    </row>
    <row r="223" spans="1:7">
      <c r="A223" s="135">
        <v>38793</v>
      </c>
      <c r="B223" s="136" t="s">
        <v>1115</v>
      </c>
      <c r="C223" s="136" t="s">
        <v>1371</v>
      </c>
      <c r="D223" s="136" t="s">
        <v>1125</v>
      </c>
      <c r="E223" s="136" t="s">
        <v>1381</v>
      </c>
      <c r="F223" s="137">
        <v>3308.4068000000002</v>
      </c>
      <c r="G223" s="137">
        <v>8941.64</v>
      </c>
    </row>
    <row r="224" spans="1:7">
      <c r="A224" s="135">
        <v>38542</v>
      </c>
      <c r="B224" s="136" t="s">
        <v>1122</v>
      </c>
      <c r="C224" s="136" t="s">
        <v>1371</v>
      </c>
      <c r="D224" s="136" t="s">
        <v>1148</v>
      </c>
      <c r="E224" s="136" t="s">
        <v>1382</v>
      </c>
      <c r="F224" s="137">
        <v>3730.9585499999998</v>
      </c>
      <c r="G224" s="137">
        <v>3990.33</v>
      </c>
    </row>
    <row r="225" spans="1:7">
      <c r="A225" s="135">
        <v>38380</v>
      </c>
      <c r="B225" s="136" t="s">
        <v>1115</v>
      </c>
      <c r="C225" s="136" t="s">
        <v>1371</v>
      </c>
      <c r="D225" s="136" t="s">
        <v>1146</v>
      </c>
      <c r="E225" s="136" t="s">
        <v>1383</v>
      </c>
      <c r="F225" s="137">
        <v>4035.8836000000001</v>
      </c>
      <c r="G225" s="137">
        <v>6958.42</v>
      </c>
    </row>
    <row r="226" spans="1:7">
      <c r="A226" s="135">
        <v>38400</v>
      </c>
      <c r="B226" s="136" t="s">
        <v>1123</v>
      </c>
      <c r="C226" s="136" t="s">
        <v>1371</v>
      </c>
      <c r="D226" s="136" t="s">
        <v>1130</v>
      </c>
      <c r="E226" s="136" t="s">
        <v>1384</v>
      </c>
      <c r="F226" s="137">
        <v>2266.7966000000001</v>
      </c>
      <c r="G226" s="137">
        <v>5271.62</v>
      </c>
    </row>
    <row r="227" spans="1:7">
      <c r="A227" s="138">
        <v>38649</v>
      </c>
      <c r="B227" s="136" t="s">
        <v>1123</v>
      </c>
      <c r="C227" s="136" t="s">
        <v>1371</v>
      </c>
      <c r="D227" s="136" t="s">
        <v>1129</v>
      </c>
      <c r="E227" s="136" t="s">
        <v>1385</v>
      </c>
      <c r="F227" s="137">
        <v>1798.3416</v>
      </c>
      <c r="G227" s="137">
        <v>2043.57</v>
      </c>
    </row>
    <row r="228" spans="1:7">
      <c r="A228" s="135">
        <v>38591</v>
      </c>
      <c r="B228" s="136" t="s">
        <v>1115</v>
      </c>
      <c r="C228" s="136" t="s">
        <v>1371</v>
      </c>
      <c r="D228" s="136" t="s">
        <v>1148</v>
      </c>
      <c r="E228" s="136" t="s">
        <v>1386</v>
      </c>
      <c r="F228" s="137">
        <v>5843.4507999999996</v>
      </c>
      <c r="G228" s="137">
        <v>6249.68</v>
      </c>
    </row>
    <row r="229" spans="1:7">
      <c r="A229" s="135">
        <v>38692</v>
      </c>
      <c r="B229" s="136" t="s">
        <v>21</v>
      </c>
      <c r="C229" s="136" t="s">
        <v>1371</v>
      </c>
      <c r="D229" s="136" t="s">
        <v>1134</v>
      </c>
      <c r="E229" s="136" t="s">
        <v>1387</v>
      </c>
      <c r="F229" s="137">
        <v>1518.2025000000001</v>
      </c>
      <c r="G229" s="137">
        <v>2024.27</v>
      </c>
    </row>
    <row r="230" spans="1:7">
      <c r="A230" s="135">
        <v>38366</v>
      </c>
      <c r="B230" s="136" t="s">
        <v>1122</v>
      </c>
      <c r="C230" s="136" t="s">
        <v>1371</v>
      </c>
      <c r="D230" s="136" t="s">
        <v>1138</v>
      </c>
      <c r="E230" s="136" t="s">
        <v>1388</v>
      </c>
      <c r="F230" s="137">
        <v>6385.7321000000002</v>
      </c>
      <c r="G230" s="137">
        <v>6829.66</v>
      </c>
    </row>
    <row r="231" spans="1:7">
      <c r="A231" s="138">
        <v>38352</v>
      </c>
      <c r="B231" s="136" t="s">
        <v>1115</v>
      </c>
      <c r="C231" s="136" t="s">
        <v>1371</v>
      </c>
      <c r="D231" s="136" t="s">
        <v>1120</v>
      </c>
      <c r="E231" s="136" t="s">
        <v>1389</v>
      </c>
      <c r="F231" s="137">
        <v>5394.1450000000004</v>
      </c>
      <c r="G231" s="137">
        <v>9300.25</v>
      </c>
    </row>
    <row r="232" spans="1:7">
      <c r="A232" s="135">
        <v>38797</v>
      </c>
      <c r="B232" s="136" t="s">
        <v>21</v>
      </c>
      <c r="C232" s="136" t="s">
        <v>1371</v>
      </c>
      <c r="D232" s="139" t="s">
        <v>1132</v>
      </c>
      <c r="E232" s="136" t="s">
        <v>1390</v>
      </c>
      <c r="F232" s="137">
        <v>2464.9074999999998</v>
      </c>
      <c r="G232" s="137">
        <v>4481.6499999999996</v>
      </c>
    </row>
    <row r="233" spans="1:7">
      <c r="A233" s="135">
        <v>38325</v>
      </c>
      <c r="B233" s="136" t="s">
        <v>21</v>
      </c>
      <c r="C233" s="136" t="s">
        <v>1371</v>
      </c>
      <c r="D233" s="136" t="s">
        <v>1148</v>
      </c>
      <c r="E233" s="136" t="s">
        <v>1391</v>
      </c>
      <c r="F233" s="137">
        <v>1980.135</v>
      </c>
      <c r="G233" s="137">
        <v>2640.18</v>
      </c>
    </row>
    <row r="234" spans="1:7">
      <c r="A234" s="138">
        <v>38673</v>
      </c>
      <c r="B234" s="136" t="s">
        <v>1115</v>
      </c>
      <c r="C234" s="136" t="s">
        <v>1371</v>
      </c>
      <c r="D234" s="136" t="s">
        <v>1129</v>
      </c>
      <c r="E234" s="136" t="s">
        <v>1392</v>
      </c>
      <c r="F234" s="137">
        <v>4276.9175999999998</v>
      </c>
      <c r="G234" s="137">
        <v>9946.32</v>
      </c>
    </row>
    <row r="235" spans="1:7">
      <c r="A235" s="135">
        <v>38618</v>
      </c>
      <c r="B235" s="136" t="s">
        <v>1115</v>
      </c>
      <c r="C235" s="136" t="s">
        <v>1371</v>
      </c>
      <c r="D235" s="139" t="s">
        <v>1127</v>
      </c>
      <c r="E235" s="136" t="s">
        <v>1393</v>
      </c>
      <c r="F235" s="137">
        <v>2280.1691999999998</v>
      </c>
      <c r="G235" s="137">
        <v>3353.19</v>
      </c>
    </row>
    <row r="236" spans="1:7">
      <c r="A236" s="135">
        <v>38568</v>
      </c>
      <c r="B236" s="136" t="s">
        <v>21</v>
      </c>
      <c r="C236" s="136" t="s">
        <v>1371</v>
      </c>
      <c r="D236" s="136" t="s">
        <v>1141</v>
      </c>
      <c r="E236" s="136" t="s">
        <v>1394</v>
      </c>
      <c r="F236" s="137">
        <v>4911.2464499999996</v>
      </c>
      <c r="G236" s="137">
        <v>5252.67</v>
      </c>
    </row>
    <row r="237" spans="1:7">
      <c r="A237" s="135">
        <v>38237</v>
      </c>
      <c r="B237" s="136" t="s">
        <v>1115</v>
      </c>
      <c r="C237" s="136" t="s">
        <v>1371</v>
      </c>
      <c r="D237" s="136" t="s">
        <v>1117</v>
      </c>
      <c r="E237" s="136" t="s">
        <v>1395</v>
      </c>
      <c r="F237" s="137">
        <v>1864.6687999999999</v>
      </c>
      <c r="G237" s="137">
        <v>2742.16</v>
      </c>
    </row>
    <row r="238" spans="1:7">
      <c r="A238" s="135">
        <v>38833</v>
      </c>
      <c r="B238" s="136" t="s">
        <v>1123</v>
      </c>
      <c r="C238" s="136" t="s">
        <v>1371</v>
      </c>
      <c r="D238" s="136" t="s">
        <v>1130</v>
      </c>
      <c r="E238" s="136" t="s">
        <v>1396</v>
      </c>
      <c r="F238" s="137">
        <v>7054.7752</v>
      </c>
      <c r="G238" s="137">
        <v>8016.79</v>
      </c>
    </row>
    <row r="239" spans="1:7">
      <c r="A239" s="135">
        <v>38577</v>
      </c>
      <c r="B239" s="136" t="s">
        <v>1122</v>
      </c>
      <c r="C239" s="136" t="s">
        <v>1371</v>
      </c>
      <c r="D239" s="136" t="s">
        <v>1146</v>
      </c>
      <c r="E239" s="136" t="s">
        <v>1397</v>
      </c>
      <c r="F239" s="137">
        <v>2645.0639999999999</v>
      </c>
      <c r="G239" s="137">
        <v>5877.92</v>
      </c>
    </row>
    <row r="240" spans="1:7">
      <c r="A240" s="135">
        <v>38661</v>
      </c>
      <c r="B240" s="136" t="s">
        <v>21</v>
      </c>
      <c r="C240" s="136" t="s">
        <v>1371</v>
      </c>
      <c r="D240" s="136" t="s">
        <v>1148</v>
      </c>
      <c r="E240" s="136" t="s">
        <v>1398</v>
      </c>
      <c r="F240" s="137">
        <v>2510.1938</v>
      </c>
      <c r="G240" s="137">
        <v>5837.66</v>
      </c>
    </row>
    <row r="241" spans="1:7">
      <c r="A241" s="135">
        <v>38566</v>
      </c>
      <c r="B241" s="136" t="s">
        <v>30</v>
      </c>
      <c r="C241" s="136" t="s">
        <v>1371</v>
      </c>
      <c r="D241" s="136" t="s">
        <v>1130</v>
      </c>
      <c r="E241" s="136" t="s">
        <v>1399</v>
      </c>
      <c r="F241" s="137">
        <v>3695.7671999999998</v>
      </c>
      <c r="G241" s="137">
        <v>9988.56</v>
      </c>
    </row>
    <row r="242" spans="1:7">
      <c r="A242" s="135">
        <v>38508</v>
      </c>
      <c r="B242" s="136" t="s">
        <v>1123</v>
      </c>
      <c r="C242" s="136" t="s">
        <v>1371</v>
      </c>
      <c r="D242" s="136" t="s">
        <v>1134</v>
      </c>
      <c r="E242" s="136" t="s">
        <v>1400</v>
      </c>
      <c r="F242" s="137">
        <v>246.18360000000001</v>
      </c>
      <c r="G242" s="137">
        <v>572.52</v>
      </c>
    </row>
    <row r="243" spans="1:7">
      <c r="A243" s="135">
        <v>38525</v>
      </c>
      <c r="B243" s="136" t="s">
        <v>1123</v>
      </c>
      <c r="C243" s="136" t="s">
        <v>1371</v>
      </c>
      <c r="D243" s="139" t="s">
        <v>1127</v>
      </c>
      <c r="E243" s="136" t="s">
        <v>1401</v>
      </c>
      <c r="F243" s="137">
        <v>6892.1625000000004</v>
      </c>
      <c r="G243" s="137">
        <v>9189.5499999999993</v>
      </c>
    </row>
    <row r="244" spans="1:7">
      <c r="A244" s="135">
        <v>38745</v>
      </c>
      <c r="B244" s="136" t="s">
        <v>1123</v>
      </c>
      <c r="C244" s="136" t="s">
        <v>1371</v>
      </c>
      <c r="D244" s="136" t="s">
        <v>1138</v>
      </c>
      <c r="E244" s="136" t="s">
        <v>1402</v>
      </c>
      <c r="F244" s="137">
        <v>3479.96</v>
      </c>
      <c r="G244" s="137">
        <v>3954.5</v>
      </c>
    </row>
    <row r="245" spans="1:7">
      <c r="A245" s="138">
        <v>38291</v>
      </c>
      <c r="B245" s="136" t="s">
        <v>1115</v>
      </c>
      <c r="C245" s="136" t="s">
        <v>1371</v>
      </c>
      <c r="D245" s="136" t="s">
        <v>1135</v>
      </c>
      <c r="E245" s="136" t="s">
        <v>1403</v>
      </c>
      <c r="F245" s="137">
        <v>4549.0357000000004</v>
      </c>
      <c r="G245" s="137">
        <v>7710.23</v>
      </c>
    </row>
    <row r="246" spans="1:7">
      <c r="A246" s="138">
        <v>38270</v>
      </c>
      <c r="B246" s="136" t="s">
        <v>1123</v>
      </c>
      <c r="C246" s="136" t="s">
        <v>1371</v>
      </c>
      <c r="D246" s="139" t="s">
        <v>1132</v>
      </c>
      <c r="E246" s="136" t="s">
        <v>1404</v>
      </c>
      <c r="F246" s="137">
        <v>6417.6632</v>
      </c>
      <c r="G246" s="137">
        <v>9437.74</v>
      </c>
    </row>
    <row r="247" spans="1:7">
      <c r="A247" s="135">
        <v>38758</v>
      </c>
      <c r="B247" s="136" t="s">
        <v>21</v>
      </c>
      <c r="C247" s="136" t="s">
        <v>1371</v>
      </c>
      <c r="D247" s="136" t="s">
        <v>1135</v>
      </c>
      <c r="E247" s="136" t="s">
        <v>1405</v>
      </c>
      <c r="F247" s="137">
        <v>2542.4395</v>
      </c>
      <c r="G247" s="137">
        <v>5912.65</v>
      </c>
    </row>
    <row r="248" spans="1:7">
      <c r="A248" s="135">
        <v>38499</v>
      </c>
      <c r="B248" s="136" t="s">
        <v>21</v>
      </c>
      <c r="C248" s="136" t="s">
        <v>1371</v>
      </c>
      <c r="D248" s="136" t="s">
        <v>1117</v>
      </c>
      <c r="E248" s="136" t="s">
        <v>1406</v>
      </c>
      <c r="F248" s="137">
        <v>2116.3998000000001</v>
      </c>
      <c r="G248" s="137">
        <v>4921.8599999999997</v>
      </c>
    </row>
    <row r="249" spans="1:7">
      <c r="A249" s="135">
        <v>38217</v>
      </c>
      <c r="B249" s="136" t="s">
        <v>1115</v>
      </c>
      <c r="C249" s="136" t="s">
        <v>1371</v>
      </c>
      <c r="D249" s="136" t="s">
        <v>1135</v>
      </c>
      <c r="E249" s="136" t="s">
        <v>1407</v>
      </c>
      <c r="F249" s="137">
        <v>2420.9618</v>
      </c>
      <c r="G249" s="137">
        <v>6543.14</v>
      </c>
    </row>
    <row r="250" spans="1:7">
      <c r="A250" s="138">
        <v>38338</v>
      </c>
      <c r="B250" s="136" t="s">
        <v>1122</v>
      </c>
      <c r="C250" s="136" t="s">
        <v>1371</v>
      </c>
      <c r="D250" s="136" t="s">
        <v>1120</v>
      </c>
      <c r="E250" s="136" t="s">
        <v>1408</v>
      </c>
      <c r="F250" s="137">
        <v>3075.82</v>
      </c>
      <c r="G250" s="137">
        <v>5592.4</v>
      </c>
    </row>
    <row r="251" spans="1:7">
      <c r="A251" s="135">
        <v>38439</v>
      </c>
      <c r="B251" s="136" t="s">
        <v>30</v>
      </c>
      <c r="C251" s="136" t="s">
        <v>1371</v>
      </c>
      <c r="D251" s="136" t="s">
        <v>1138</v>
      </c>
      <c r="E251" s="136" t="s">
        <v>1409</v>
      </c>
      <c r="F251" s="137">
        <v>4341.2245999999996</v>
      </c>
      <c r="G251" s="137">
        <v>7484.87</v>
      </c>
    </row>
    <row r="252" spans="1:7">
      <c r="A252" s="135">
        <v>38492</v>
      </c>
      <c r="B252" s="136" t="s">
        <v>30</v>
      </c>
      <c r="C252" s="136" t="s">
        <v>1371</v>
      </c>
      <c r="D252" s="136" t="s">
        <v>1120</v>
      </c>
      <c r="E252" s="136" t="s">
        <v>1410</v>
      </c>
      <c r="F252" s="137">
        <v>3266.3488000000002</v>
      </c>
      <c r="G252" s="137">
        <v>3711.76</v>
      </c>
    </row>
    <row r="253" spans="1:7">
      <c r="A253" s="135">
        <v>38628</v>
      </c>
      <c r="B253" s="136" t="s">
        <v>1122</v>
      </c>
      <c r="C253" s="136" t="s">
        <v>1371</v>
      </c>
      <c r="D253" s="136" t="s">
        <v>1125</v>
      </c>
      <c r="E253" s="136" t="s">
        <v>1411</v>
      </c>
      <c r="F253" s="137">
        <v>1461.2336</v>
      </c>
      <c r="G253" s="137">
        <v>3949.28</v>
      </c>
    </row>
    <row r="254" spans="1:7">
      <c r="A254" s="135">
        <v>38625</v>
      </c>
      <c r="B254" s="136" t="s">
        <v>21</v>
      </c>
      <c r="C254" s="136" t="s">
        <v>1371</v>
      </c>
      <c r="D254" s="136" t="s">
        <v>1134</v>
      </c>
      <c r="E254" s="136" t="s">
        <v>1412</v>
      </c>
      <c r="F254" s="137">
        <v>610.89840000000004</v>
      </c>
      <c r="G254" s="137">
        <v>898.38</v>
      </c>
    </row>
    <row r="255" spans="1:7">
      <c r="A255" s="135">
        <v>38485</v>
      </c>
      <c r="B255" s="136" t="s">
        <v>1115</v>
      </c>
      <c r="C255" s="136" t="s">
        <v>1371</v>
      </c>
      <c r="D255" s="136" t="s">
        <v>1143</v>
      </c>
      <c r="E255" s="136" t="s">
        <v>1413</v>
      </c>
      <c r="F255" s="137">
        <v>4431.1188000000002</v>
      </c>
      <c r="G255" s="137">
        <v>7639.86</v>
      </c>
    </row>
    <row r="256" spans="1:7">
      <c r="A256" s="135">
        <v>38381</v>
      </c>
      <c r="B256" s="136" t="s">
        <v>1122</v>
      </c>
      <c r="C256" s="136" t="s">
        <v>1371</v>
      </c>
      <c r="D256" s="136" t="s">
        <v>1130</v>
      </c>
      <c r="E256" s="136" t="s">
        <v>1414</v>
      </c>
      <c r="F256" s="137">
        <v>7371.4425000000001</v>
      </c>
      <c r="G256" s="137">
        <v>9828.59</v>
      </c>
    </row>
    <row r="257" spans="1:7">
      <c r="A257" s="135">
        <v>38849</v>
      </c>
      <c r="B257" s="136" t="s">
        <v>1115</v>
      </c>
      <c r="C257" s="136" t="s">
        <v>1371</v>
      </c>
      <c r="D257" s="136" t="s">
        <v>1130</v>
      </c>
      <c r="E257" s="136" t="s">
        <v>1415</v>
      </c>
      <c r="F257" s="137">
        <v>4764.9841999999999</v>
      </c>
      <c r="G257" s="137">
        <v>8215.49</v>
      </c>
    </row>
    <row r="258" spans="1:7">
      <c r="A258" s="138">
        <v>38640</v>
      </c>
      <c r="B258" s="136" t="s">
        <v>1122</v>
      </c>
      <c r="C258" s="136" t="s">
        <v>1416</v>
      </c>
      <c r="D258" s="136" t="s">
        <v>1129</v>
      </c>
      <c r="E258" s="136" t="s">
        <v>1417</v>
      </c>
      <c r="F258" s="137">
        <v>815.20889999999997</v>
      </c>
      <c r="G258" s="137">
        <v>1381.71</v>
      </c>
    </row>
    <row r="259" spans="1:7">
      <c r="A259" s="138">
        <v>38716</v>
      </c>
      <c r="B259" s="136" t="s">
        <v>1123</v>
      </c>
      <c r="C259" s="136" t="s">
        <v>1416</v>
      </c>
      <c r="D259" s="136" t="s">
        <v>1117</v>
      </c>
      <c r="E259" s="136" t="s">
        <v>1418</v>
      </c>
      <c r="F259" s="137">
        <v>5338.44</v>
      </c>
      <c r="G259" s="137">
        <v>7117.92</v>
      </c>
    </row>
    <row r="260" spans="1:7">
      <c r="A260" s="138">
        <v>38717</v>
      </c>
      <c r="B260" s="136" t="s">
        <v>21</v>
      </c>
      <c r="C260" s="136" t="s">
        <v>1416</v>
      </c>
      <c r="D260" s="136" t="s">
        <v>1129</v>
      </c>
      <c r="E260" s="136" t="s">
        <v>1419</v>
      </c>
      <c r="F260" s="137">
        <v>2963.6761999999999</v>
      </c>
      <c r="G260" s="137">
        <v>5023.18</v>
      </c>
    </row>
    <row r="261" spans="1:7">
      <c r="A261" s="135">
        <v>38834</v>
      </c>
      <c r="B261" s="136" t="s">
        <v>1123</v>
      </c>
      <c r="C261" s="136" t="s">
        <v>1416</v>
      </c>
      <c r="D261" s="136" t="s">
        <v>1125</v>
      </c>
      <c r="E261" s="136" t="s">
        <v>1420</v>
      </c>
      <c r="F261" s="137">
        <v>1186.6409000000001</v>
      </c>
      <c r="G261" s="137">
        <v>2759.63</v>
      </c>
    </row>
    <row r="262" spans="1:7">
      <c r="A262" s="135">
        <v>38621</v>
      </c>
      <c r="B262" s="136" t="s">
        <v>21</v>
      </c>
      <c r="C262" s="136" t="s">
        <v>1416</v>
      </c>
      <c r="D262" s="136" t="s">
        <v>1146</v>
      </c>
      <c r="E262" s="136" t="s">
        <v>1421</v>
      </c>
      <c r="F262" s="137">
        <v>5590.2749999999996</v>
      </c>
      <c r="G262" s="137">
        <v>7453.7</v>
      </c>
    </row>
    <row r="263" spans="1:7">
      <c r="A263" s="135">
        <v>38267</v>
      </c>
      <c r="B263" s="136" t="s">
        <v>1115</v>
      </c>
      <c r="C263" s="136" t="s">
        <v>1416</v>
      </c>
      <c r="D263" s="136" t="s">
        <v>1120</v>
      </c>
      <c r="E263" s="136" t="s">
        <v>1422</v>
      </c>
      <c r="F263" s="137">
        <v>1155.0808</v>
      </c>
      <c r="G263" s="137">
        <v>3121.84</v>
      </c>
    </row>
    <row r="264" spans="1:7">
      <c r="A264" s="135">
        <v>38399</v>
      </c>
      <c r="B264" s="136" t="s">
        <v>1115</v>
      </c>
      <c r="C264" s="136" t="s">
        <v>1416</v>
      </c>
      <c r="D264" s="136" t="s">
        <v>1130</v>
      </c>
      <c r="E264" s="136" t="s">
        <v>1423</v>
      </c>
      <c r="F264" s="137">
        <v>5085.1274000000003</v>
      </c>
      <c r="G264" s="137">
        <v>8618.86</v>
      </c>
    </row>
    <row r="265" spans="1:7">
      <c r="A265" s="135">
        <v>38519</v>
      </c>
      <c r="B265" s="136" t="s">
        <v>1115</v>
      </c>
      <c r="C265" s="136" t="s">
        <v>1416</v>
      </c>
      <c r="D265" s="136" t="s">
        <v>1141</v>
      </c>
      <c r="E265" s="136" t="s">
        <v>1424</v>
      </c>
      <c r="F265" s="137">
        <v>4949.5349999999999</v>
      </c>
      <c r="G265" s="137">
        <v>6599.38</v>
      </c>
    </row>
    <row r="266" spans="1:7">
      <c r="A266" s="135">
        <v>38596</v>
      </c>
      <c r="B266" s="136" t="s">
        <v>21</v>
      </c>
      <c r="C266" s="136" t="s">
        <v>1416</v>
      </c>
      <c r="D266" s="136" t="s">
        <v>1134</v>
      </c>
      <c r="E266" s="136" t="s">
        <v>1425</v>
      </c>
      <c r="F266" s="137">
        <v>7327.08</v>
      </c>
      <c r="G266" s="137">
        <v>9769.44</v>
      </c>
    </row>
    <row r="267" spans="1:7">
      <c r="A267" s="135">
        <v>38839</v>
      </c>
      <c r="B267" s="136" t="s">
        <v>1115</v>
      </c>
      <c r="C267" s="136" t="s">
        <v>1416</v>
      </c>
      <c r="D267" s="136" t="s">
        <v>1134</v>
      </c>
      <c r="E267" s="136" t="s">
        <v>1426</v>
      </c>
      <c r="F267" s="137">
        <v>1775.075</v>
      </c>
      <c r="G267" s="137">
        <v>4797.5</v>
      </c>
    </row>
    <row r="268" spans="1:7">
      <c r="A268" s="135">
        <v>38855</v>
      </c>
      <c r="B268" s="136" t="s">
        <v>1122</v>
      </c>
      <c r="C268" s="136" t="s">
        <v>1416</v>
      </c>
      <c r="D268" s="136" t="s">
        <v>1138</v>
      </c>
      <c r="E268" s="136" t="s">
        <v>1427</v>
      </c>
      <c r="F268" s="137">
        <v>2442.518</v>
      </c>
      <c r="G268" s="137">
        <v>6601.4</v>
      </c>
    </row>
    <row r="269" spans="1:7">
      <c r="A269" s="135">
        <v>38557</v>
      </c>
      <c r="B269" s="136" t="s">
        <v>1123</v>
      </c>
      <c r="C269" s="136" t="s">
        <v>1416</v>
      </c>
      <c r="D269" s="136" t="s">
        <v>1135</v>
      </c>
      <c r="E269" s="136" t="s">
        <v>1428</v>
      </c>
      <c r="F269" s="137">
        <v>3234.2809999999999</v>
      </c>
      <c r="G269" s="137">
        <v>8741.2999999999993</v>
      </c>
    </row>
    <row r="270" spans="1:7">
      <c r="A270" s="135">
        <v>38587</v>
      </c>
      <c r="B270" s="136" t="s">
        <v>1115</v>
      </c>
      <c r="C270" s="136" t="s">
        <v>1416</v>
      </c>
      <c r="D270" s="139" t="s">
        <v>1132</v>
      </c>
      <c r="E270" s="136" t="s">
        <v>1429</v>
      </c>
      <c r="F270" s="137">
        <v>4906.6270000000004</v>
      </c>
      <c r="G270" s="137">
        <v>8921.14</v>
      </c>
    </row>
    <row r="271" spans="1:7">
      <c r="A271" s="135">
        <v>38534</v>
      </c>
      <c r="B271" s="136" t="s">
        <v>1115</v>
      </c>
      <c r="C271" s="136" t="s">
        <v>1416</v>
      </c>
      <c r="D271" s="136" t="s">
        <v>1141</v>
      </c>
      <c r="E271" s="136" t="s">
        <v>1430</v>
      </c>
      <c r="F271" s="137">
        <v>5412.7864</v>
      </c>
      <c r="G271" s="137">
        <v>7959.98</v>
      </c>
    </row>
    <row r="272" spans="1:7">
      <c r="A272" s="135">
        <v>38628</v>
      </c>
      <c r="B272" s="136" t="s">
        <v>1122</v>
      </c>
      <c r="C272" s="136" t="s">
        <v>1416</v>
      </c>
      <c r="D272" s="136" t="s">
        <v>1138</v>
      </c>
      <c r="E272" s="136" t="s">
        <v>1431</v>
      </c>
      <c r="F272" s="137">
        <v>9189.7783999999992</v>
      </c>
      <c r="G272" s="137">
        <v>9828.64</v>
      </c>
    </row>
    <row r="273" spans="1:7">
      <c r="A273" s="135">
        <v>38589</v>
      </c>
      <c r="B273" s="136" t="s">
        <v>30</v>
      </c>
      <c r="C273" s="136" t="s">
        <v>1416</v>
      </c>
      <c r="D273" s="136" t="s">
        <v>1146</v>
      </c>
      <c r="E273" s="136" t="s">
        <v>1432</v>
      </c>
      <c r="F273" s="137">
        <v>2050.4450000000002</v>
      </c>
      <c r="G273" s="137">
        <v>3535.25</v>
      </c>
    </row>
    <row r="274" spans="1:7">
      <c r="A274" s="135">
        <v>38169</v>
      </c>
      <c r="B274" s="136" t="s">
        <v>1115</v>
      </c>
      <c r="C274" s="136" t="s">
        <v>1416</v>
      </c>
      <c r="D274" s="136" t="s">
        <v>1138</v>
      </c>
      <c r="E274" s="136" t="s">
        <v>1433</v>
      </c>
      <c r="F274" s="137">
        <v>105.4019</v>
      </c>
      <c r="G274" s="137">
        <v>284.87</v>
      </c>
    </row>
    <row r="275" spans="1:7">
      <c r="A275" s="135">
        <v>38376</v>
      </c>
      <c r="B275" s="136" t="s">
        <v>1115</v>
      </c>
      <c r="C275" s="136" t="s">
        <v>1416</v>
      </c>
      <c r="D275" s="136" t="s">
        <v>1141</v>
      </c>
      <c r="E275" s="136" t="s">
        <v>1434</v>
      </c>
      <c r="F275" s="137">
        <v>331.15370000000001</v>
      </c>
      <c r="G275" s="137">
        <v>895.01</v>
      </c>
    </row>
    <row r="276" spans="1:7">
      <c r="A276" s="138">
        <v>38321</v>
      </c>
      <c r="B276" s="136" t="s">
        <v>30</v>
      </c>
      <c r="C276" s="136" t="s">
        <v>1416</v>
      </c>
      <c r="D276" s="139" t="s">
        <v>1132</v>
      </c>
      <c r="E276" s="136" t="s">
        <v>1435</v>
      </c>
      <c r="F276" s="137">
        <v>4760.7907999999998</v>
      </c>
      <c r="G276" s="137">
        <v>8208.26</v>
      </c>
    </row>
    <row r="277" spans="1:7">
      <c r="A277" s="135">
        <v>38737</v>
      </c>
      <c r="B277" s="136" t="s">
        <v>1115</v>
      </c>
      <c r="C277" s="136" t="s">
        <v>1416</v>
      </c>
      <c r="D277" s="136" t="s">
        <v>1148</v>
      </c>
      <c r="E277" s="136" t="s">
        <v>1173</v>
      </c>
      <c r="F277" s="137">
        <v>2705.4448000000002</v>
      </c>
      <c r="G277" s="137">
        <v>4664.5600000000004</v>
      </c>
    </row>
    <row r="278" spans="1:7">
      <c r="A278" s="135">
        <v>38462</v>
      </c>
      <c r="B278" s="136" t="s">
        <v>1122</v>
      </c>
      <c r="C278" s="136" t="s">
        <v>1416</v>
      </c>
      <c r="D278" s="136" t="s">
        <v>1129</v>
      </c>
      <c r="E278" s="136" t="s">
        <v>1436</v>
      </c>
      <c r="F278" s="137">
        <v>4501.7550000000001</v>
      </c>
      <c r="G278" s="137">
        <v>6002.34</v>
      </c>
    </row>
    <row r="279" spans="1:7">
      <c r="A279" s="135">
        <v>38209</v>
      </c>
      <c r="B279" s="136" t="s">
        <v>21</v>
      </c>
      <c r="C279" s="136" t="s">
        <v>1416</v>
      </c>
      <c r="D279" s="136" t="s">
        <v>1129</v>
      </c>
      <c r="E279" s="136" t="s">
        <v>1437</v>
      </c>
      <c r="F279" s="137">
        <v>234.08879999999999</v>
      </c>
      <c r="G279" s="137">
        <v>266.01</v>
      </c>
    </row>
    <row r="280" spans="1:7">
      <c r="A280" s="138">
        <v>38339</v>
      </c>
      <c r="B280" s="136" t="s">
        <v>30</v>
      </c>
      <c r="C280" s="136" t="s">
        <v>1416</v>
      </c>
      <c r="D280" s="139" t="s">
        <v>1127</v>
      </c>
      <c r="E280" s="136" t="s">
        <v>1438</v>
      </c>
      <c r="F280" s="137">
        <v>114.453</v>
      </c>
      <c r="G280" s="137">
        <v>254.34</v>
      </c>
    </row>
    <row r="281" spans="1:7">
      <c r="A281" s="135">
        <v>38422</v>
      </c>
      <c r="B281" s="136" t="s">
        <v>1115</v>
      </c>
      <c r="C281" s="136" t="s">
        <v>1416</v>
      </c>
      <c r="D281" s="139" t="s">
        <v>1127</v>
      </c>
      <c r="E281" s="136" t="s">
        <v>1439</v>
      </c>
      <c r="F281" s="137">
        <v>4467.8379999999997</v>
      </c>
      <c r="G281" s="137">
        <v>6570.35</v>
      </c>
    </row>
    <row r="282" spans="1:7">
      <c r="A282" s="135">
        <v>38795</v>
      </c>
      <c r="B282" s="136" t="s">
        <v>1122</v>
      </c>
      <c r="C282" s="136" t="s">
        <v>1416</v>
      </c>
      <c r="D282" s="136" t="s">
        <v>1148</v>
      </c>
      <c r="E282" s="136" t="s">
        <v>1440</v>
      </c>
      <c r="F282" s="137">
        <v>4976.2782999999999</v>
      </c>
      <c r="G282" s="137">
        <v>8434.3700000000008</v>
      </c>
    </row>
    <row r="283" spans="1:7">
      <c r="A283" s="135">
        <v>38224</v>
      </c>
      <c r="B283" s="136" t="s">
        <v>1123</v>
      </c>
      <c r="C283" s="136" t="s">
        <v>1416</v>
      </c>
      <c r="D283" s="136" t="s">
        <v>1134</v>
      </c>
      <c r="E283" s="136" t="s">
        <v>1441</v>
      </c>
      <c r="F283" s="137">
        <v>2637.41995</v>
      </c>
      <c r="G283" s="137">
        <v>2820.77</v>
      </c>
    </row>
    <row r="284" spans="1:7">
      <c r="A284" s="135">
        <v>38584</v>
      </c>
      <c r="B284" s="136" t="s">
        <v>30</v>
      </c>
      <c r="C284" s="136" t="s">
        <v>1416</v>
      </c>
      <c r="D284" s="136" t="s">
        <v>1138</v>
      </c>
      <c r="E284" s="136" t="s">
        <v>1442</v>
      </c>
      <c r="F284" s="137">
        <v>196.45840000000001</v>
      </c>
      <c r="G284" s="137">
        <v>456.88</v>
      </c>
    </row>
    <row r="285" spans="1:7">
      <c r="A285" s="135">
        <v>38823</v>
      </c>
      <c r="B285" s="136" t="s">
        <v>30</v>
      </c>
      <c r="C285" s="136" t="s">
        <v>1416</v>
      </c>
      <c r="D285" s="139" t="s">
        <v>1132</v>
      </c>
      <c r="E285" s="136" t="s">
        <v>1443</v>
      </c>
      <c r="F285" s="137">
        <v>2350.4616000000001</v>
      </c>
      <c r="G285" s="137">
        <v>4052.52</v>
      </c>
    </row>
    <row r="286" spans="1:7">
      <c r="A286" s="135">
        <v>38734</v>
      </c>
      <c r="B286" s="136" t="s">
        <v>1115</v>
      </c>
      <c r="C286" s="136" t="s">
        <v>1416</v>
      </c>
      <c r="D286" s="136" t="s">
        <v>1148</v>
      </c>
      <c r="E286" s="136" t="s">
        <v>1444</v>
      </c>
      <c r="F286" s="137">
        <v>345.51580000000001</v>
      </c>
      <c r="G286" s="137">
        <v>585.62</v>
      </c>
    </row>
    <row r="287" spans="1:7">
      <c r="A287" s="135">
        <v>38827</v>
      </c>
      <c r="B287" s="136" t="s">
        <v>1115</v>
      </c>
      <c r="C287" s="136" t="s">
        <v>1416</v>
      </c>
      <c r="D287" s="136" t="s">
        <v>1120</v>
      </c>
      <c r="E287" s="136" t="s">
        <v>1445</v>
      </c>
      <c r="F287" s="137">
        <v>5717.9142000000002</v>
      </c>
      <c r="G287" s="137">
        <v>9691.3799999999992</v>
      </c>
    </row>
    <row r="288" spans="1:7">
      <c r="A288" s="135">
        <v>38779</v>
      </c>
      <c r="B288" s="136" t="s">
        <v>30</v>
      </c>
      <c r="C288" s="136" t="s">
        <v>1416</v>
      </c>
      <c r="D288" s="139" t="s">
        <v>1132</v>
      </c>
      <c r="E288" s="136" t="s">
        <v>1446</v>
      </c>
      <c r="F288" s="137">
        <v>426.47829999999999</v>
      </c>
      <c r="G288" s="137">
        <v>991.81</v>
      </c>
    </row>
    <row r="289" spans="1:7">
      <c r="A289" s="135">
        <v>38718</v>
      </c>
      <c r="B289" s="136" t="s">
        <v>1115</v>
      </c>
      <c r="C289" s="136" t="s">
        <v>1416</v>
      </c>
      <c r="D289" s="136" t="s">
        <v>1135</v>
      </c>
      <c r="E289" s="136" t="s">
        <v>1447</v>
      </c>
      <c r="F289" s="137">
        <v>1251.6849999999999</v>
      </c>
      <c r="G289" s="137">
        <v>2121.5</v>
      </c>
    </row>
    <row r="290" spans="1:7">
      <c r="A290" s="135">
        <v>38571</v>
      </c>
      <c r="B290" s="136" t="s">
        <v>1123</v>
      </c>
      <c r="C290" s="136" t="s">
        <v>1416</v>
      </c>
      <c r="D290" s="136" t="s">
        <v>1125</v>
      </c>
      <c r="E290" s="136" t="s">
        <v>1448</v>
      </c>
      <c r="F290" s="137">
        <v>6549.8713500000003</v>
      </c>
      <c r="G290" s="137">
        <v>7005.21</v>
      </c>
    </row>
    <row r="291" spans="1:7">
      <c r="A291" s="135">
        <v>38878</v>
      </c>
      <c r="B291" s="136" t="s">
        <v>1115</v>
      </c>
      <c r="C291" s="136" t="s">
        <v>1416</v>
      </c>
      <c r="D291" s="136" t="s">
        <v>1134</v>
      </c>
      <c r="E291" s="136" t="s">
        <v>1449</v>
      </c>
      <c r="F291" s="137">
        <v>3411.5625500000001</v>
      </c>
      <c r="G291" s="137">
        <v>3648.73</v>
      </c>
    </row>
    <row r="292" spans="1:7">
      <c r="A292" s="138">
        <v>38314</v>
      </c>
      <c r="B292" s="136" t="s">
        <v>21</v>
      </c>
      <c r="C292" s="136" t="s">
        <v>1416</v>
      </c>
      <c r="D292" s="139" t="s">
        <v>1127</v>
      </c>
      <c r="E292" s="136" t="s">
        <v>1450</v>
      </c>
      <c r="F292" s="137">
        <v>682.20899999999995</v>
      </c>
      <c r="G292" s="137">
        <v>1240.3800000000001</v>
      </c>
    </row>
    <row r="293" spans="1:7">
      <c r="A293" s="135">
        <v>38822</v>
      </c>
      <c r="B293" s="136" t="s">
        <v>1115</v>
      </c>
      <c r="C293" s="136" t="s">
        <v>1416</v>
      </c>
      <c r="D293" s="136" t="s">
        <v>1129</v>
      </c>
      <c r="E293" s="136" t="s">
        <v>1451</v>
      </c>
      <c r="F293" s="137">
        <v>1182.0463999999999</v>
      </c>
      <c r="G293" s="137">
        <v>3194.72</v>
      </c>
    </row>
    <row r="294" spans="1:7">
      <c r="A294" s="135">
        <v>38327</v>
      </c>
      <c r="B294" s="136" t="s">
        <v>30</v>
      </c>
      <c r="C294" s="136" t="s">
        <v>1416</v>
      </c>
      <c r="D294" s="139" t="s">
        <v>1132</v>
      </c>
      <c r="E294" s="136" t="s">
        <v>1452</v>
      </c>
      <c r="F294" s="137">
        <v>2226.9456</v>
      </c>
      <c r="G294" s="137">
        <v>2530.62</v>
      </c>
    </row>
    <row r="295" spans="1:7">
      <c r="A295" s="135">
        <v>38660</v>
      </c>
      <c r="B295" s="136" t="s">
        <v>30</v>
      </c>
      <c r="C295" s="136" t="s">
        <v>1416</v>
      </c>
      <c r="D295" s="136" t="s">
        <v>1134</v>
      </c>
      <c r="E295" s="136" t="s">
        <v>1453</v>
      </c>
      <c r="F295" s="137">
        <v>2878.6815000000001</v>
      </c>
      <c r="G295" s="137">
        <v>6397.07</v>
      </c>
    </row>
    <row r="296" spans="1:7">
      <c r="A296" s="135">
        <v>38589</v>
      </c>
      <c r="B296" s="136" t="s">
        <v>21</v>
      </c>
      <c r="C296" s="136" t="s">
        <v>1416</v>
      </c>
      <c r="D296" s="139" t="s">
        <v>1132</v>
      </c>
      <c r="E296" s="136" t="s">
        <v>1454</v>
      </c>
      <c r="F296" s="137">
        <v>2596.2075</v>
      </c>
      <c r="G296" s="137">
        <v>5769.35</v>
      </c>
    </row>
    <row r="297" spans="1:7">
      <c r="A297" s="138">
        <v>38640</v>
      </c>
      <c r="B297" s="136" t="s">
        <v>1123</v>
      </c>
      <c r="C297" s="136" t="s">
        <v>1416</v>
      </c>
      <c r="D297" s="136" t="s">
        <v>1141</v>
      </c>
      <c r="E297" s="136" t="s">
        <v>1455</v>
      </c>
      <c r="F297" s="137">
        <v>3219.6068</v>
      </c>
      <c r="G297" s="137">
        <v>8701.64</v>
      </c>
    </row>
    <row r="298" spans="1:7">
      <c r="A298" s="135">
        <v>38384</v>
      </c>
      <c r="B298" s="136" t="s">
        <v>1123</v>
      </c>
      <c r="C298" s="136" t="s">
        <v>1416</v>
      </c>
      <c r="D298" s="136" t="s">
        <v>1129</v>
      </c>
      <c r="E298" s="136" t="s">
        <v>1456</v>
      </c>
      <c r="F298" s="137">
        <v>9318.9580000000005</v>
      </c>
      <c r="G298" s="137">
        <v>9966.7999999999993</v>
      </c>
    </row>
    <row r="299" spans="1:7">
      <c r="A299" s="135">
        <v>38490</v>
      </c>
      <c r="B299" s="136" t="s">
        <v>1115</v>
      </c>
      <c r="C299" s="136" t="s">
        <v>1416</v>
      </c>
      <c r="D299" s="136" t="s">
        <v>1141</v>
      </c>
      <c r="E299" s="136" t="s">
        <v>1457</v>
      </c>
      <c r="F299" s="137">
        <v>3795.6057000000001</v>
      </c>
      <c r="G299" s="137">
        <v>6433.23</v>
      </c>
    </row>
    <row r="300" spans="1:7">
      <c r="A300" s="135">
        <v>38767</v>
      </c>
      <c r="B300" s="136" t="s">
        <v>21</v>
      </c>
      <c r="C300" s="136" t="s">
        <v>1416</v>
      </c>
      <c r="D300" s="139" t="s">
        <v>1132</v>
      </c>
      <c r="E300" s="136" t="s">
        <v>1458</v>
      </c>
      <c r="F300" s="137">
        <v>7657.5663999999997</v>
      </c>
      <c r="G300" s="137">
        <v>8701.7800000000007</v>
      </c>
    </row>
    <row r="301" spans="1:7">
      <c r="A301" s="135">
        <v>38612</v>
      </c>
      <c r="B301" s="136" t="s">
        <v>1115</v>
      </c>
      <c r="C301" s="136" t="s">
        <v>1416</v>
      </c>
      <c r="D301" s="136" t="s">
        <v>1141</v>
      </c>
      <c r="E301" s="136" t="s">
        <v>1459</v>
      </c>
      <c r="F301" s="137">
        <v>2918.6280000000002</v>
      </c>
      <c r="G301" s="137">
        <v>6485.84</v>
      </c>
    </row>
  </sheetData>
  <hyperlinks>
    <hyperlink ref="K4" r:id="rId2" display="http://amazon.com/" xr:uid="{00000000-0004-0000-1100-000000000000}"/>
    <hyperlink ref="K6" r:id="rId3" display="http://excelisveryfun.com/" xr:uid="{00000000-0004-0000-1100-000001000000}"/>
    <hyperlink ref="D7" r:id="rId4" xr:uid="{00000000-0004-0000-1100-000002000000}"/>
    <hyperlink ref="D9" r:id="rId5" xr:uid="{00000000-0004-0000-1100-000003000000}"/>
    <hyperlink ref="D15" r:id="rId6" xr:uid="{00000000-0004-0000-1100-000004000000}"/>
    <hyperlink ref="D20" r:id="rId7" xr:uid="{00000000-0004-0000-1100-000005000000}"/>
    <hyperlink ref="D27" r:id="rId8" xr:uid="{00000000-0004-0000-1100-000006000000}"/>
    <hyperlink ref="D28" r:id="rId9" xr:uid="{00000000-0004-0000-1100-000007000000}"/>
    <hyperlink ref="D45" r:id="rId10" xr:uid="{00000000-0004-0000-1100-000008000000}"/>
    <hyperlink ref="D49" r:id="rId11" xr:uid="{00000000-0004-0000-1100-000009000000}"/>
    <hyperlink ref="D65" r:id="rId12" xr:uid="{00000000-0004-0000-1100-00000A000000}"/>
    <hyperlink ref="D66" r:id="rId13" xr:uid="{00000000-0004-0000-1100-00000B000000}"/>
    <hyperlink ref="D78" r:id="rId14" xr:uid="{00000000-0004-0000-1100-00000C000000}"/>
    <hyperlink ref="D96" r:id="rId15" xr:uid="{00000000-0004-0000-1100-00000D000000}"/>
    <hyperlink ref="D117" r:id="rId16" xr:uid="{00000000-0004-0000-1100-00000E000000}"/>
    <hyperlink ref="D118" r:id="rId17" xr:uid="{00000000-0004-0000-1100-00000F000000}"/>
    <hyperlink ref="D130" r:id="rId18" xr:uid="{00000000-0004-0000-1100-000010000000}"/>
    <hyperlink ref="D141" r:id="rId19" xr:uid="{00000000-0004-0000-1100-000011000000}"/>
    <hyperlink ref="D175" r:id="rId20" xr:uid="{00000000-0004-0000-1100-000012000000}"/>
    <hyperlink ref="D180" r:id="rId21" xr:uid="{00000000-0004-0000-1100-000013000000}"/>
    <hyperlink ref="D210" r:id="rId22" xr:uid="{00000000-0004-0000-1100-000014000000}"/>
    <hyperlink ref="D211" r:id="rId23" xr:uid="{00000000-0004-0000-1100-000015000000}"/>
    <hyperlink ref="D232" r:id="rId24" xr:uid="{00000000-0004-0000-1100-000016000000}"/>
    <hyperlink ref="D235" r:id="rId25" xr:uid="{00000000-0004-0000-1100-000017000000}"/>
    <hyperlink ref="D243" r:id="rId26" xr:uid="{00000000-0004-0000-1100-000018000000}"/>
    <hyperlink ref="D246" r:id="rId27" xr:uid="{00000000-0004-0000-1100-000019000000}"/>
    <hyperlink ref="D270" r:id="rId28" xr:uid="{00000000-0004-0000-1100-00001A000000}"/>
    <hyperlink ref="D276" r:id="rId29" xr:uid="{00000000-0004-0000-1100-00001B000000}"/>
    <hyperlink ref="D280" r:id="rId30" xr:uid="{00000000-0004-0000-1100-00001C000000}"/>
    <hyperlink ref="D281" r:id="rId31" xr:uid="{00000000-0004-0000-1100-00001D000000}"/>
    <hyperlink ref="D285" r:id="rId32" xr:uid="{00000000-0004-0000-1100-00001E000000}"/>
    <hyperlink ref="D288" r:id="rId33" xr:uid="{00000000-0004-0000-1100-00001F000000}"/>
    <hyperlink ref="D292" r:id="rId34" xr:uid="{00000000-0004-0000-1100-000020000000}"/>
    <hyperlink ref="D294" r:id="rId35" xr:uid="{00000000-0004-0000-1100-000021000000}"/>
    <hyperlink ref="D296" r:id="rId36" xr:uid="{00000000-0004-0000-1100-000022000000}"/>
    <hyperlink ref="D300" r:id="rId37" xr:uid="{00000000-0004-0000-1100-000023000000}"/>
  </hyperlinks>
  <pageMargins left="0.7" right="0.7" top="0.75" bottom="0.75" header="0.3" footer="0.3"/>
  <drawing r:id="rId38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B7"/>
  <sheetViews>
    <sheetView showGridLines="0" workbookViewId="0"/>
  </sheetViews>
  <sheetFormatPr defaultColWidth="12.6640625" defaultRowHeight="15.75" customHeight="1"/>
  <sheetData>
    <row r="1" spans="1:2">
      <c r="A1" s="154" t="s">
        <v>12</v>
      </c>
      <c r="B1" s="155" t="s">
        <v>1119</v>
      </c>
    </row>
    <row r="2" spans="1:2">
      <c r="A2" s="164" t="s">
        <v>1122</v>
      </c>
      <c r="B2" s="157">
        <v>324435.02000000008</v>
      </c>
    </row>
    <row r="3" spans="1:2">
      <c r="A3" s="168" t="s">
        <v>21</v>
      </c>
      <c r="B3" s="159">
        <v>223735.8</v>
      </c>
    </row>
    <row r="4" spans="1:2">
      <c r="A4" s="168" t="s">
        <v>1115</v>
      </c>
      <c r="B4" s="159">
        <v>534540.98999999987</v>
      </c>
    </row>
    <row r="5" spans="1:2">
      <c r="A5" s="168" t="s">
        <v>1123</v>
      </c>
      <c r="B5" s="159">
        <v>209375.82999999996</v>
      </c>
    </row>
    <row r="6" spans="1:2">
      <c r="A6" s="168" t="s">
        <v>30</v>
      </c>
      <c r="B6" s="159">
        <v>230424.94000000006</v>
      </c>
    </row>
    <row r="7" spans="1:2">
      <c r="A7" s="171" t="s">
        <v>1124</v>
      </c>
      <c r="B7" s="161">
        <v>1522512.58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19"/>
  <sheetViews>
    <sheetView workbookViewId="0"/>
  </sheetViews>
  <sheetFormatPr defaultColWidth="12.6640625" defaultRowHeight="15.75" customHeight="1"/>
  <sheetData>
    <row r="1" spans="1:13">
      <c r="M1" s="1" t="s">
        <v>1</v>
      </c>
    </row>
    <row r="2" spans="1:13">
      <c r="A2" s="3" t="s">
        <v>2</v>
      </c>
      <c r="B2" s="3" t="s">
        <v>3</v>
      </c>
      <c r="C2" s="3" t="s">
        <v>4</v>
      </c>
      <c r="D2" s="3" t="s">
        <v>5</v>
      </c>
      <c r="I2" s="4" t="s">
        <v>6</v>
      </c>
      <c r="J2" s="4" t="s">
        <v>7</v>
      </c>
      <c r="K2" s="4" t="s">
        <v>8</v>
      </c>
    </row>
    <row r="3" spans="1:13">
      <c r="A3" s="6" t="s">
        <v>9</v>
      </c>
      <c r="B3" s="6">
        <v>15000</v>
      </c>
      <c r="C3" s="6">
        <v>18000</v>
      </c>
      <c r="D3" s="6">
        <f t="shared" ref="D3:D19" si="0">B3-C3</f>
        <v>-3000</v>
      </c>
      <c r="F3" s="5" t="s">
        <v>19</v>
      </c>
      <c r="I3" s="11" t="s">
        <v>22</v>
      </c>
      <c r="J3" s="11" t="s">
        <v>23</v>
      </c>
      <c r="K3" s="14">
        <v>1</v>
      </c>
    </row>
    <row r="4" spans="1:13">
      <c r="A4" s="6" t="s">
        <v>24</v>
      </c>
      <c r="B4" s="6">
        <v>20000</v>
      </c>
      <c r="C4" s="6">
        <v>22000</v>
      </c>
      <c r="D4" s="6">
        <f t="shared" si="0"/>
        <v>-2000</v>
      </c>
      <c r="F4" s="11" t="s">
        <v>25</v>
      </c>
      <c r="G4" s="15"/>
      <c r="I4" s="11" t="s">
        <v>26</v>
      </c>
      <c r="J4" s="11" t="s">
        <v>27</v>
      </c>
      <c r="K4" s="14">
        <v>0.2</v>
      </c>
    </row>
    <row r="5" spans="1:13">
      <c r="A5" s="6" t="s">
        <v>28</v>
      </c>
      <c r="B5" s="6">
        <v>20000</v>
      </c>
      <c r="C5" s="6">
        <v>15000</v>
      </c>
      <c r="D5" s="6">
        <f t="shared" si="0"/>
        <v>5000</v>
      </c>
      <c r="F5" s="11" t="s">
        <v>29</v>
      </c>
      <c r="G5" s="16"/>
      <c r="I5" s="11" t="s">
        <v>31</v>
      </c>
      <c r="J5" s="11" t="s">
        <v>23</v>
      </c>
      <c r="K5" s="14">
        <v>1</v>
      </c>
    </row>
    <row r="6" spans="1:13">
      <c r="A6" s="6" t="s">
        <v>35</v>
      </c>
      <c r="B6" s="6">
        <v>19000</v>
      </c>
      <c r="C6" s="6">
        <v>20000</v>
      </c>
      <c r="D6" s="6">
        <f t="shared" si="0"/>
        <v>-1000</v>
      </c>
      <c r="F6" s="11" t="s">
        <v>38</v>
      </c>
      <c r="G6" s="17"/>
      <c r="I6" s="11" t="s">
        <v>41</v>
      </c>
      <c r="J6" s="11" t="s">
        <v>23</v>
      </c>
      <c r="K6" s="14">
        <v>0.8</v>
      </c>
    </row>
    <row r="7" spans="1:13">
      <c r="A7" s="6" t="s">
        <v>42</v>
      </c>
      <c r="B7" s="6">
        <v>16000</v>
      </c>
      <c r="C7" s="6">
        <v>13000</v>
      </c>
      <c r="D7" s="6">
        <f t="shared" si="0"/>
        <v>3000</v>
      </c>
      <c r="I7" s="11" t="s">
        <v>43</v>
      </c>
      <c r="J7" s="11" t="s">
        <v>27</v>
      </c>
      <c r="K7" s="14">
        <v>0.6</v>
      </c>
    </row>
    <row r="8" spans="1:13">
      <c r="A8" s="6" t="s">
        <v>45</v>
      </c>
      <c r="B8" s="6">
        <v>13000</v>
      </c>
      <c r="C8" s="6">
        <v>12000</v>
      </c>
      <c r="D8" s="6">
        <f t="shared" si="0"/>
        <v>1000</v>
      </c>
      <c r="I8" s="11" t="s">
        <v>47</v>
      </c>
      <c r="J8" s="11" t="s">
        <v>23</v>
      </c>
      <c r="K8" s="14">
        <v>1</v>
      </c>
    </row>
    <row r="9" spans="1:13">
      <c r="A9" s="6" t="s">
        <v>50</v>
      </c>
      <c r="B9" s="6">
        <v>10000</v>
      </c>
      <c r="C9" s="6">
        <v>12000</v>
      </c>
      <c r="D9" s="6">
        <f t="shared" si="0"/>
        <v>-2000</v>
      </c>
      <c r="I9" s="11" t="s">
        <v>54</v>
      </c>
      <c r="J9" s="11" t="s">
        <v>27</v>
      </c>
      <c r="K9" s="14">
        <v>0.92</v>
      </c>
    </row>
    <row r="10" spans="1:13">
      <c r="A10" s="6" t="s">
        <v>57</v>
      </c>
      <c r="B10" s="6">
        <v>12000</v>
      </c>
      <c r="C10" s="6">
        <v>12000</v>
      </c>
      <c r="D10" s="6">
        <f t="shared" si="0"/>
        <v>0</v>
      </c>
    </row>
    <row r="11" spans="1:13">
      <c r="A11" s="6" t="s">
        <v>61</v>
      </c>
      <c r="B11" s="6">
        <v>11000</v>
      </c>
      <c r="C11" s="6">
        <v>12000</v>
      </c>
      <c r="D11" s="6">
        <f t="shared" si="0"/>
        <v>-1000</v>
      </c>
    </row>
    <row r="12" spans="1:13">
      <c r="A12" s="6" t="s">
        <v>63</v>
      </c>
      <c r="B12" s="6">
        <v>14000</v>
      </c>
      <c r="C12" s="6">
        <v>15000</v>
      </c>
      <c r="D12" s="6">
        <f t="shared" si="0"/>
        <v>-1000</v>
      </c>
    </row>
    <row r="13" spans="1:13">
      <c r="A13" s="6" t="s">
        <v>64</v>
      </c>
      <c r="B13" s="6">
        <v>12000</v>
      </c>
      <c r="C13" s="6">
        <v>12000</v>
      </c>
      <c r="D13" s="6">
        <f t="shared" si="0"/>
        <v>0</v>
      </c>
    </row>
    <row r="14" spans="1:13">
      <c r="A14" s="6" t="s">
        <v>67</v>
      </c>
      <c r="B14" s="6">
        <v>10000</v>
      </c>
      <c r="C14" s="6">
        <v>12000</v>
      </c>
      <c r="D14" s="6">
        <f t="shared" si="0"/>
        <v>-2000</v>
      </c>
    </row>
    <row r="15" spans="1:13">
      <c r="A15" s="6" t="s">
        <v>71</v>
      </c>
      <c r="B15" s="6">
        <v>10000</v>
      </c>
      <c r="C15" s="6">
        <v>12000</v>
      </c>
      <c r="D15" s="6">
        <f t="shared" si="0"/>
        <v>-2000</v>
      </c>
    </row>
    <row r="16" spans="1:13">
      <c r="A16" s="6" t="s">
        <v>72</v>
      </c>
      <c r="B16" s="6">
        <v>10000</v>
      </c>
      <c r="C16" s="6">
        <v>10000</v>
      </c>
      <c r="D16" s="6">
        <f t="shared" si="0"/>
        <v>0</v>
      </c>
    </row>
    <row r="17" spans="1:4">
      <c r="A17" s="6" t="s">
        <v>76</v>
      </c>
      <c r="B17" s="6">
        <v>9000</v>
      </c>
      <c r="C17" s="6">
        <v>10000</v>
      </c>
      <c r="D17" s="6">
        <f t="shared" si="0"/>
        <v>-1000</v>
      </c>
    </row>
    <row r="18" spans="1:4">
      <c r="A18" s="6" t="s">
        <v>77</v>
      </c>
      <c r="B18" s="6">
        <v>8000</v>
      </c>
      <c r="C18" s="6">
        <v>9000</v>
      </c>
      <c r="D18" s="6">
        <f t="shared" si="0"/>
        <v>-1000</v>
      </c>
    </row>
    <row r="19" spans="1:4">
      <c r="A19" s="6" t="s">
        <v>78</v>
      </c>
      <c r="B19" s="6">
        <v>5600</v>
      </c>
      <c r="C19" s="6">
        <v>6000</v>
      </c>
      <c r="D19" s="6">
        <f t="shared" si="0"/>
        <v>-400</v>
      </c>
    </row>
  </sheetData>
  <conditionalFormatting sqref="D2:D19">
    <cfRule type="cellIs" dxfId="4" priority="5" operator="greaterThan">
      <formula>0</formula>
    </cfRule>
    <cfRule type="cellIs" dxfId="3" priority="6" operator="lessThan">
      <formula>0</formula>
    </cfRule>
    <cfRule type="cellIs" dxfId="2" priority="7" operator="equal">
      <formula>0</formula>
    </cfRule>
  </conditionalFormatting>
  <conditionalFormatting sqref="E12">
    <cfRule type="colorScale" priority="4">
      <colorScale>
        <cfvo type="min"/>
        <cfvo type="max"/>
        <color rgb="FFFFFFFF"/>
        <color rgb="FF57BB8A"/>
      </colorScale>
    </cfRule>
  </conditionalFormatting>
  <conditionalFormatting sqref="J3:J9">
    <cfRule type="containsText" dxfId="1" priority="2" operator="containsText" text="Completed">
      <formula>NOT(ISERROR(SEARCH(("Completed"),(J3))))</formula>
    </cfRule>
    <cfRule type="containsText" dxfId="0" priority="3" operator="containsText" text="In Progress">
      <formula>NOT(ISERROR(SEARCH(("In Progress"),(J3))))</formula>
    </cfRule>
  </conditionalFormatting>
  <conditionalFormatting sqref="K3:K9">
    <cfRule type="colorScale" priority="1">
      <colorScale>
        <cfvo type="min"/>
        <cfvo type="percentile" val="50"/>
        <cfvo type="max"/>
        <color rgb="FFFF0000"/>
        <color rgb="FFFBBC04"/>
        <color rgb="FF00FF00"/>
      </colorScale>
    </cfRule>
  </conditionalFormatting>
  <hyperlinks>
    <hyperlink ref="M1" location="Index!A1" display="Return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B252"/>
  <sheetViews>
    <sheetView showGridLines="0" tabSelected="1" workbookViewId="0"/>
  </sheetViews>
  <sheetFormatPr defaultColWidth="12.6640625" defaultRowHeight="15.75" customHeight="1"/>
  <sheetData>
    <row r="1" spans="1:2">
      <c r="A1" s="154" t="s">
        <v>1111</v>
      </c>
      <c r="B1" s="155" t="s">
        <v>1119</v>
      </c>
    </row>
    <row r="2" spans="1:2">
      <c r="A2" s="156">
        <v>38155</v>
      </c>
      <c r="B2" s="157">
        <v>9272.06</v>
      </c>
    </row>
    <row r="3" spans="1:2">
      <c r="A3" s="158">
        <v>38161</v>
      </c>
      <c r="B3" s="159">
        <v>4615.71</v>
      </c>
    </row>
    <row r="4" spans="1:2">
      <c r="A4" s="158">
        <v>38166</v>
      </c>
      <c r="B4" s="159">
        <v>903.34</v>
      </c>
    </row>
    <row r="5" spans="1:2">
      <c r="A5" s="158">
        <v>38169</v>
      </c>
      <c r="B5" s="159">
        <v>284.87</v>
      </c>
    </row>
    <row r="6" spans="1:2">
      <c r="A6" s="158">
        <v>38170</v>
      </c>
      <c r="B6" s="159">
        <v>1520.32</v>
      </c>
    </row>
    <row r="7" spans="1:2">
      <c r="A7" s="158">
        <v>38178</v>
      </c>
      <c r="B7" s="159">
        <v>3228.26</v>
      </c>
    </row>
    <row r="8" spans="1:2">
      <c r="A8" s="158">
        <v>38184</v>
      </c>
      <c r="B8" s="159">
        <v>9581.7199999999993</v>
      </c>
    </row>
    <row r="9" spans="1:2">
      <c r="A9" s="158">
        <v>38185</v>
      </c>
      <c r="B9" s="159">
        <v>1613.79</v>
      </c>
    </row>
    <row r="10" spans="1:2">
      <c r="A10" s="158">
        <v>38189</v>
      </c>
      <c r="B10" s="159">
        <v>7254.79</v>
      </c>
    </row>
    <row r="11" spans="1:2">
      <c r="A11" s="158">
        <v>38190</v>
      </c>
      <c r="B11" s="159">
        <v>1680.91</v>
      </c>
    </row>
    <row r="12" spans="1:2">
      <c r="A12" s="158">
        <v>38192</v>
      </c>
      <c r="B12" s="159">
        <v>7578.32</v>
      </c>
    </row>
    <row r="13" spans="1:2">
      <c r="A13" s="158">
        <v>38197</v>
      </c>
      <c r="B13" s="159">
        <v>8500.61</v>
      </c>
    </row>
    <row r="14" spans="1:2">
      <c r="A14" s="158">
        <v>38200</v>
      </c>
      <c r="B14" s="159">
        <v>16647.78</v>
      </c>
    </row>
    <row r="15" spans="1:2">
      <c r="A15" s="158">
        <v>38202</v>
      </c>
      <c r="B15" s="159">
        <v>3462.65</v>
      </c>
    </row>
    <row r="16" spans="1:2">
      <c r="A16" s="158">
        <v>38208</v>
      </c>
      <c r="B16" s="159">
        <v>2491.91</v>
      </c>
    </row>
    <row r="17" spans="1:2">
      <c r="A17" s="158">
        <v>38209</v>
      </c>
      <c r="B17" s="159">
        <v>266.01</v>
      </c>
    </row>
    <row r="18" spans="1:2">
      <c r="A18" s="158">
        <v>38216</v>
      </c>
      <c r="B18" s="159">
        <v>6215.52</v>
      </c>
    </row>
    <row r="19" spans="1:2">
      <c r="A19" s="158">
        <v>38217</v>
      </c>
      <c r="B19" s="159">
        <v>10532.16</v>
      </c>
    </row>
    <row r="20" spans="1:2">
      <c r="A20" s="158">
        <v>38221</v>
      </c>
      <c r="B20" s="159">
        <v>6111.65</v>
      </c>
    </row>
    <row r="21" spans="1:2">
      <c r="A21" s="158">
        <v>38222</v>
      </c>
      <c r="B21" s="159">
        <v>1762.24</v>
      </c>
    </row>
    <row r="22" spans="1:2">
      <c r="A22" s="158">
        <v>38224</v>
      </c>
      <c r="B22" s="159">
        <v>3970.33</v>
      </c>
    </row>
    <row r="23" spans="1:2">
      <c r="A23" s="158">
        <v>38226</v>
      </c>
      <c r="B23" s="159">
        <v>11229.310000000001</v>
      </c>
    </row>
    <row r="24" spans="1:2">
      <c r="A24" s="158">
        <v>38228</v>
      </c>
      <c r="B24" s="159">
        <v>4972.2700000000004</v>
      </c>
    </row>
    <row r="25" spans="1:2">
      <c r="A25" s="158">
        <v>38229</v>
      </c>
      <c r="B25" s="159">
        <v>13371.630000000001</v>
      </c>
    </row>
    <row r="26" spans="1:2">
      <c r="A26" s="158">
        <v>38232</v>
      </c>
      <c r="B26" s="159">
        <v>5850.92</v>
      </c>
    </row>
    <row r="27" spans="1:2">
      <c r="A27" s="158">
        <v>38234</v>
      </c>
      <c r="B27" s="159">
        <v>7985.24</v>
      </c>
    </row>
    <row r="28" spans="1:2" ht="15.75" customHeight="1">
      <c r="A28" s="158">
        <v>38237</v>
      </c>
      <c r="B28" s="159">
        <v>8140.3899999999994</v>
      </c>
    </row>
    <row r="29" spans="1:2" ht="15.75" customHeight="1">
      <c r="A29" s="158">
        <v>38239</v>
      </c>
      <c r="B29" s="159">
        <v>7962.2099999999991</v>
      </c>
    </row>
    <row r="30" spans="1:2" ht="15.75" customHeight="1">
      <c r="A30" s="158">
        <v>38251</v>
      </c>
      <c r="B30" s="159">
        <v>2976.06</v>
      </c>
    </row>
    <row r="31" spans="1:2" ht="15.75" customHeight="1">
      <c r="A31" s="158">
        <v>38254</v>
      </c>
      <c r="B31" s="159">
        <v>16784.559999999998</v>
      </c>
    </row>
    <row r="32" spans="1:2" ht="15.75" customHeight="1">
      <c r="A32" s="158">
        <v>38260</v>
      </c>
      <c r="B32" s="159">
        <v>1353.75</v>
      </c>
    </row>
    <row r="33" spans="1:2" ht="15.75" customHeight="1">
      <c r="A33" s="158">
        <v>38266</v>
      </c>
      <c r="B33" s="159">
        <v>6330.31</v>
      </c>
    </row>
    <row r="34" spans="1:2" ht="15.75" customHeight="1">
      <c r="A34" s="158">
        <v>38267</v>
      </c>
      <c r="B34" s="159">
        <v>3121.84</v>
      </c>
    </row>
    <row r="35" spans="1:2" ht="15.75" customHeight="1">
      <c r="A35" s="158">
        <v>38269</v>
      </c>
      <c r="B35" s="159">
        <v>7181.08</v>
      </c>
    </row>
    <row r="36" spans="1:2" ht="15.75" customHeight="1">
      <c r="A36" s="158">
        <v>38270</v>
      </c>
      <c r="B36" s="159">
        <v>9437.74</v>
      </c>
    </row>
    <row r="37" spans="1:2" ht="15.75" customHeight="1">
      <c r="A37" s="158">
        <v>38274</v>
      </c>
      <c r="B37" s="159">
        <v>3407.8</v>
      </c>
    </row>
    <row r="38" spans="1:2" ht="15.75" customHeight="1">
      <c r="A38" s="158">
        <v>38276</v>
      </c>
      <c r="B38" s="159">
        <v>7327.87</v>
      </c>
    </row>
    <row r="39" spans="1:2" ht="15.75" customHeight="1">
      <c r="A39" s="158">
        <v>38284</v>
      </c>
      <c r="B39" s="159">
        <v>7369.37</v>
      </c>
    </row>
    <row r="40" spans="1:2" ht="15.75" customHeight="1">
      <c r="A40" s="158">
        <v>38286</v>
      </c>
      <c r="B40" s="159">
        <v>6638.17</v>
      </c>
    </row>
    <row r="41" spans="1:2" ht="15.75" customHeight="1">
      <c r="A41" s="158">
        <v>38291</v>
      </c>
      <c r="B41" s="159">
        <v>7710.23</v>
      </c>
    </row>
    <row r="42" spans="1:2" ht="15.75" customHeight="1">
      <c r="A42" s="158">
        <v>38297</v>
      </c>
      <c r="B42" s="159">
        <v>1024.6600000000001</v>
      </c>
    </row>
    <row r="43" spans="1:2" ht="15.75" customHeight="1">
      <c r="A43" s="158">
        <v>38298</v>
      </c>
      <c r="B43" s="159">
        <v>6195.41</v>
      </c>
    </row>
    <row r="44" spans="1:2" ht="15.75" customHeight="1">
      <c r="A44" s="158">
        <v>38303</v>
      </c>
      <c r="B44" s="159">
        <v>8150.36</v>
      </c>
    </row>
    <row r="45" spans="1:2" ht="15.75" customHeight="1">
      <c r="A45" s="158">
        <v>38307</v>
      </c>
      <c r="B45" s="159">
        <v>9308.65</v>
      </c>
    </row>
    <row r="46" spans="1:2" ht="15.75" customHeight="1">
      <c r="A46" s="158">
        <v>38313</v>
      </c>
      <c r="B46" s="159">
        <v>7500.29</v>
      </c>
    </row>
    <row r="47" spans="1:2" ht="15.75" customHeight="1">
      <c r="A47" s="158">
        <v>38314</v>
      </c>
      <c r="B47" s="159">
        <v>1240.3800000000001</v>
      </c>
    </row>
    <row r="48" spans="1:2" ht="15.75" customHeight="1">
      <c r="A48" s="158">
        <v>38320</v>
      </c>
      <c r="B48" s="159">
        <v>11528</v>
      </c>
    </row>
    <row r="49" spans="1:2" ht="15.75" customHeight="1">
      <c r="A49" s="158">
        <v>38321</v>
      </c>
      <c r="B49" s="159">
        <v>8208.26</v>
      </c>
    </row>
    <row r="50" spans="1:2" ht="15.75" customHeight="1">
      <c r="A50" s="158">
        <v>38322</v>
      </c>
      <c r="B50" s="159">
        <v>1238.2</v>
      </c>
    </row>
    <row r="51" spans="1:2" ht="15.75" customHeight="1">
      <c r="A51" s="158">
        <v>38323</v>
      </c>
      <c r="B51" s="159">
        <v>7768.15</v>
      </c>
    </row>
    <row r="52" spans="1:2" ht="15.75" customHeight="1">
      <c r="A52" s="158">
        <v>38325</v>
      </c>
      <c r="B52" s="159">
        <v>2640.18</v>
      </c>
    </row>
    <row r="53" spans="1:2" ht="15.75" customHeight="1">
      <c r="A53" s="158">
        <v>38326</v>
      </c>
      <c r="B53" s="159">
        <v>4800.24</v>
      </c>
    </row>
    <row r="54" spans="1:2" ht="15.75" customHeight="1">
      <c r="A54" s="158">
        <v>38327</v>
      </c>
      <c r="B54" s="159">
        <v>2656.87</v>
      </c>
    </row>
    <row r="55" spans="1:2" ht="15.75" customHeight="1">
      <c r="A55" s="158">
        <v>38330</v>
      </c>
      <c r="B55" s="159">
        <v>4316.2299999999996</v>
      </c>
    </row>
    <row r="56" spans="1:2" ht="15.75" customHeight="1">
      <c r="A56" s="158">
        <v>38331</v>
      </c>
      <c r="B56" s="159">
        <v>3255.35</v>
      </c>
    </row>
    <row r="57" spans="1:2" ht="15.75" customHeight="1">
      <c r="A57" s="158">
        <v>38332</v>
      </c>
      <c r="B57" s="159">
        <v>9226.02</v>
      </c>
    </row>
    <row r="58" spans="1:2" ht="15.75" customHeight="1">
      <c r="A58" s="158">
        <v>38337</v>
      </c>
      <c r="B58" s="159">
        <v>8669.43</v>
      </c>
    </row>
    <row r="59" spans="1:2" ht="15.75" customHeight="1">
      <c r="A59" s="158">
        <v>38338</v>
      </c>
      <c r="B59" s="159">
        <v>5592.4</v>
      </c>
    </row>
    <row r="60" spans="1:2" ht="15.75" customHeight="1">
      <c r="A60" s="158">
        <v>38339</v>
      </c>
      <c r="B60" s="159">
        <v>254.34</v>
      </c>
    </row>
    <row r="61" spans="1:2" ht="15.75" customHeight="1">
      <c r="A61" s="158">
        <v>38341</v>
      </c>
      <c r="B61" s="159">
        <v>9960.33</v>
      </c>
    </row>
    <row r="62" spans="1:2" ht="15.75" customHeight="1">
      <c r="A62" s="158">
        <v>38344</v>
      </c>
      <c r="B62" s="159">
        <v>7390.4</v>
      </c>
    </row>
    <row r="63" spans="1:2" ht="15.75" customHeight="1">
      <c r="A63" s="158">
        <v>38346</v>
      </c>
      <c r="B63" s="159">
        <v>15574.83</v>
      </c>
    </row>
    <row r="64" spans="1:2" ht="15.75" customHeight="1">
      <c r="A64" s="158">
        <v>38348</v>
      </c>
      <c r="B64" s="159">
        <v>16000.989999999998</v>
      </c>
    </row>
    <row r="65" spans="1:2" ht="15.75" customHeight="1">
      <c r="A65" s="158">
        <v>38349</v>
      </c>
      <c r="B65" s="159">
        <v>9788.51</v>
      </c>
    </row>
    <row r="66" spans="1:2" ht="15.75" customHeight="1">
      <c r="A66" s="158">
        <v>38352</v>
      </c>
      <c r="B66" s="159">
        <v>9300.25</v>
      </c>
    </row>
    <row r="67" spans="1:2" ht="15.75" customHeight="1">
      <c r="A67" s="158">
        <v>38353</v>
      </c>
      <c r="B67" s="159">
        <v>2634.81</v>
      </c>
    </row>
    <row r="68" spans="1:2" ht="15.75" customHeight="1">
      <c r="A68" s="158">
        <v>38357</v>
      </c>
      <c r="B68" s="159">
        <v>1092.32</v>
      </c>
    </row>
    <row r="69" spans="1:2" ht="15.75" customHeight="1">
      <c r="A69" s="158">
        <v>38361</v>
      </c>
      <c r="B69" s="159">
        <v>7400.03</v>
      </c>
    </row>
    <row r="70" spans="1:2" ht="15.75" customHeight="1">
      <c r="A70" s="158">
        <v>38363</v>
      </c>
      <c r="B70" s="159">
        <v>5928.62</v>
      </c>
    </row>
    <row r="71" spans="1:2" ht="15.75" customHeight="1">
      <c r="A71" s="158">
        <v>38364</v>
      </c>
      <c r="B71" s="159">
        <v>15619.34</v>
      </c>
    </row>
    <row r="72" spans="1:2" ht="15.75" customHeight="1">
      <c r="A72" s="158">
        <v>38366</v>
      </c>
      <c r="B72" s="159">
        <v>11692.7</v>
      </c>
    </row>
    <row r="73" spans="1:2" ht="15.75" customHeight="1">
      <c r="A73" s="158">
        <v>38369</v>
      </c>
      <c r="B73" s="159">
        <v>3335.92</v>
      </c>
    </row>
    <row r="74" spans="1:2" ht="15.75" customHeight="1">
      <c r="A74" s="158">
        <v>38373</v>
      </c>
      <c r="B74" s="159">
        <v>9790.48</v>
      </c>
    </row>
    <row r="75" spans="1:2" ht="15.75" customHeight="1">
      <c r="A75" s="158">
        <v>38374</v>
      </c>
      <c r="B75" s="159">
        <v>1856.4</v>
      </c>
    </row>
    <row r="76" spans="1:2" ht="15.75" customHeight="1">
      <c r="A76" s="158">
        <v>38376</v>
      </c>
      <c r="B76" s="159">
        <v>895.01</v>
      </c>
    </row>
    <row r="77" spans="1:2" ht="15.75" customHeight="1">
      <c r="A77" s="158">
        <v>38377</v>
      </c>
      <c r="B77" s="159">
        <v>10247.91</v>
      </c>
    </row>
    <row r="78" spans="1:2" ht="15.75" customHeight="1">
      <c r="A78" s="158">
        <v>38380</v>
      </c>
      <c r="B78" s="159">
        <v>6958.42</v>
      </c>
    </row>
    <row r="79" spans="1:2" ht="15.75" customHeight="1">
      <c r="A79" s="158">
        <v>38381</v>
      </c>
      <c r="B79" s="159">
        <v>12082.16</v>
      </c>
    </row>
    <row r="80" spans="1:2" ht="15.75" customHeight="1">
      <c r="A80" s="158">
        <v>38384</v>
      </c>
      <c r="B80" s="159">
        <v>9966.7999999999993</v>
      </c>
    </row>
    <row r="81" spans="1:2" ht="15.75" customHeight="1">
      <c r="A81" s="158">
        <v>38386</v>
      </c>
      <c r="B81" s="159">
        <v>7528.41</v>
      </c>
    </row>
    <row r="82" spans="1:2" ht="15.75" customHeight="1">
      <c r="A82" s="158">
        <v>38389</v>
      </c>
      <c r="B82" s="159">
        <v>5634.31</v>
      </c>
    </row>
    <row r="83" spans="1:2" ht="15.75" customHeight="1">
      <c r="A83" s="158">
        <v>38391</v>
      </c>
      <c r="B83" s="159">
        <v>2582.35</v>
      </c>
    </row>
    <row r="84" spans="1:2" ht="15.75" customHeight="1">
      <c r="A84" s="158">
        <v>38393</v>
      </c>
      <c r="B84" s="159">
        <v>8851.64</v>
      </c>
    </row>
    <row r="85" spans="1:2" ht="15.75" customHeight="1">
      <c r="A85" s="158">
        <v>38399</v>
      </c>
      <c r="B85" s="159">
        <v>24750.34</v>
      </c>
    </row>
    <row r="86" spans="1:2" ht="15.75" customHeight="1">
      <c r="A86" s="158">
        <v>38400</v>
      </c>
      <c r="B86" s="159">
        <v>5271.62</v>
      </c>
    </row>
    <row r="87" spans="1:2" ht="15.75" customHeight="1">
      <c r="A87" s="158">
        <v>38401</v>
      </c>
      <c r="B87" s="159">
        <v>6800.55</v>
      </c>
    </row>
    <row r="88" spans="1:2" ht="15.75" customHeight="1">
      <c r="A88" s="158">
        <v>38402</v>
      </c>
      <c r="B88" s="159">
        <v>171.94</v>
      </c>
    </row>
    <row r="89" spans="1:2" ht="15.75" customHeight="1">
      <c r="A89" s="158">
        <v>38410</v>
      </c>
      <c r="B89" s="159">
        <v>6200.59</v>
      </c>
    </row>
    <row r="90" spans="1:2" ht="15.75" customHeight="1">
      <c r="A90" s="158">
        <v>38412</v>
      </c>
      <c r="B90" s="159">
        <v>6093.24</v>
      </c>
    </row>
    <row r="91" spans="1:2" ht="15.75" customHeight="1">
      <c r="A91" s="158">
        <v>38415</v>
      </c>
      <c r="B91" s="159">
        <v>5610.38</v>
      </c>
    </row>
    <row r="92" spans="1:2" ht="15.75" customHeight="1">
      <c r="A92" s="158">
        <v>38417</v>
      </c>
      <c r="B92" s="159">
        <v>5346.96</v>
      </c>
    </row>
    <row r="93" spans="1:2" ht="15.75" customHeight="1">
      <c r="A93" s="158">
        <v>38422</v>
      </c>
      <c r="B93" s="159">
        <v>6570.35</v>
      </c>
    </row>
    <row r="94" spans="1:2" ht="15.75" customHeight="1">
      <c r="A94" s="158">
        <v>38426</v>
      </c>
      <c r="B94" s="159">
        <v>8120.63</v>
      </c>
    </row>
    <row r="95" spans="1:2" ht="15.75" customHeight="1">
      <c r="A95" s="158">
        <v>38427</v>
      </c>
      <c r="B95" s="159">
        <v>1101.77</v>
      </c>
    </row>
    <row r="96" spans="1:2" ht="15.75" customHeight="1">
      <c r="A96" s="158">
        <v>38428</v>
      </c>
      <c r="B96" s="159">
        <v>1298.25</v>
      </c>
    </row>
    <row r="97" spans="1:2" ht="15.75" customHeight="1">
      <c r="A97" s="158">
        <v>38429</v>
      </c>
      <c r="B97" s="159">
        <v>366.74</v>
      </c>
    </row>
    <row r="98" spans="1:2" ht="15.75" customHeight="1">
      <c r="A98" s="158">
        <v>38430</v>
      </c>
      <c r="B98" s="159">
        <v>7375.94</v>
      </c>
    </row>
    <row r="99" spans="1:2" ht="15.75" customHeight="1">
      <c r="A99" s="158">
        <v>38434</v>
      </c>
      <c r="B99" s="159">
        <v>2552.46</v>
      </c>
    </row>
    <row r="100" spans="1:2" ht="15.75" customHeight="1">
      <c r="A100" s="158">
        <v>38439</v>
      </c>
      <c r="B100" s="159">
        <v>7484.87</v>
      </c>
    </row>
    <row r="101" spans="1:2" ht="15.75" customHeight="1">
      <c r="A101" s="158">
        <v>38442</v>
      </c>
      <c r="B101" s="159">
        <v>4990</v>
      </c>
    </row>
    <row r="102" spans="1:2" ht="15.75" customHeight="1">
      <c r="A102" s="158">
        <v>38443</v>
      </c>
      <c r="B102" s="159">
        <v>6451.72</v>
      </c>
    </row>
    <row r="103" spans="1:2" ht="15.75" customHeight="1">
      <c r="A103" s="158">
        <v>38445</v>
      </c>
      <c r="B103" s="159">
        <v>2611.06</v>
      </c>
    </row>
    <row r="104" spans="1:2" ht="15.75" customHeight="1">
      <c r="A104" s="158">
        <v>38446</v>
      </c>
      <c r="B104" s="159">
        <v>7098.13</v>
      </c>
    </row>
    <row r="105" spans="1:2" ht="15.75" customHeight="1">
      <c r="A105" s="158">
        <v>38447</v>
      </c>
      <c r="B105" s="159">
        <v>4554.53</v>
      </c>
    </row>
    <row r="106" spans="1:2" ht="15.75" customHeight="1">
      <c r="A106" s="158">
        <v>38449</v>
      </c>
      <c r="B106" s="159">
        <v>6111.62</v>
      </c>
    </row>
    <row r="107" spans="1:2" ht="15.75" customHeight="1">
      <c r="A107" s="158">
        <v>38454</v>
      </c>
      <c r="B107" s="159">
        <v>7407.61</v>
      </c>
    </row>
    <row r="108" spans="1:2" ht="15.75" customHeight="1">
      <c r="A108" s="158">
        <v>38460</v>
      </c>
      <c r="B108" s="159">
        <v>81.83</v>
      </c>
    </row>
    <row r="109" spans="1:2" ht="15.75" customHeight="1">
      <c r="A109" s="158">
        <v>38462</v>
      </c>
      <c r="B109" s="159">
        <v>16321.45</v>
      </c>
    </row>
    <row r="110" spans="1:2" ht="15.75" customHeight="1">
      <c r="A110" s="158">
        <v>38463</v>
      </c>
      <c r="B110" s="159">
        <v>1977.89</v>
      </c>
    </row>
    <row r="111" spans="1:2" ht="15.75" customHeight="1">
      <c r="A111" s="158">
        <v>38467</v>
      </c>
      <c r="B111" s="159">
        <v>6856.33</v>
      </c>
    </row>
    <row r="112" spans="1:2" ht="15.75" customHeight="1">
      <c r="A112" s="158">
        <v>38472</v>
      </c>
      <c r="B112" s="159">
        <v>6491.17</v>
      </c>
    </row>
    <row r="113" spans="1:2" ht="15.75" customHeight="1">
      <c r="A113" s="158">
        <v>38473</v>
      </c>
      <c r="B113" s="159">
        <v>12449.04</v>
      </c>
    </row>
    <row r="114" spans="1:2" ht="15.75" customHeight="1">
      <c r="A114" s="158">
        <v>38474</v>
      </c>
      <c r="B114" s="159">
        <v>9743.15</v>
      </c>
    </row>
    <row r="115" spans="1:2" ht="15.75" customHeight="1">
      <c r="A115" s="158">
        <v>38477</v>
      </c>
      <c r="B115" s="159">
        <v>9754.1299999999992</v>
      </c>
    </row>
    <row r="116" spans="1:2" ht="15.75" customHeight="1">
      <c r="A116" s="158">
        <v>38485</v>
      </c>
      <c r="B116" s="159">
        <v>7639.86</v>
      </c>
    </row>
    <row r="117" spans="1:2" ht="15.75" customHeight="1">
      <c r="A117" s="158">
        <v>38490</v>
      </c>
      <c r="B117" s="159">
        <v>6433.23</v>
      </c>
    </row>
    <row r="118" spans="1:2" ht="15.75" customHeight="1">
      <c r="A118" s="158">
        <v>38491</v>
      </c>
      <c r="B118" s="159">
        <v>2399.7199999999998</v>
      </c>
    </row>
    <row r="119" spans="1:2" ht="15.75" customHeight="1">
      <c r="A119" s="158">
        <v>38492</v>
      </c>
      <c r="B119" s="159">
        <v>9980.869999999999</v>
      </c>
    </row>
    <row r="120" spans="1:2" ht="15.75" customHeight="1">
      <c r="A120" s="158">
        <v>38496</v>
      </c>
      <c r="B120" s="159">
        <v>765</v>
      </c>
    </row>
    <row r="121" spans="1:2" ht="15.75" customHeight="1">
      <c r="A121" s="158">
        <v>38499</v>
      </c>
      <c r="B121" s="159">
        <v>4921.8599999999997</v>
      </c>
    </row>
    <row r="122" spans="1:2" ht="15.75" customHeight="1">
      <c r="A122" s="158">
        <v>38504</v>
      </c>
      <c r="B122" s="159">
        <v>1773.42</v>
      </c>
    </row>
    <row r="123" spans="1:2" ht="15.75" customHeight="1">
      <c r="A123" s="158">
        <v>38508</v>
      </c>
      <c r="B123" s="159">
        <v>572.52</v>
      </c>
    </row>
    <row r="124" spans="1:2" ht="15.75" customHeight="1">
      <c r="A124" s="158">
        <v>38510</v>
      </c>
      <c r="B124" s="159">
        <v>7526.85</v>
      </c>
    </row>
    <row r="125" spans="1:2" ht="15.75" customHeight="1">
      <c r="A125" s="158">
        <v>38513</v>
      </c>
      <c r="B125" s="159">
        <v>5702.49</v>
      </c>
    </row>
    <row r="126" spans="1:2" ht="15.75" customHeight="1">
      <c r="A126" s="158">
        <v>38515</v>
      </c>
      <c r="B126" s="159">
        <v>5927.74</v>
      </c>
    </row>
    <row r="127" spans="1:2" ht="15.75" customHeight="1">
      <c r="A127" s="158">
        <v>38516</v>
      </c>
      <c r="B127" s="159">
        <v>9565.67</v>
      </c>
    </row>
    <row r="128" spans="1:2" ht="15.75" customHeight="1">
      <c r="A128" s="158">
        <v>38519</v>
      </c>
      <c r="B128" s="159">
        <v>6599.38</v>
      </c>
    </row>
    <row r="129" spans="1:2" ht="15.75" customHeight="1">
      <c r="A129" s="158">
        <v>38522</v>
      </c>
      <c r="B129" s="159">
        <v>3729.02</v>
      </c>
    </row>
    <row r="130" spans="1:2" ht="15.75" customHeight="1">
      <c r="A130" s="158">
        <v>38525</v>
      </c>
      <c r="B130" s="159">
        <v>9189.5499999999993</v>
      </c>
    </row>
    <row r="131" spans="1:2" ht="15.75" customHeight="1">
      <c r="A131" s="158">
        <v>38530</v>
      </c>
      <c r="B131" s="159">
        <v>7423.43</v>
      </c>
    </row>
    <row r="132" spans="1:2" ht="15.75" customHeight="1">
      <c r="A132" s="158">
        <v>38531</v>
      </c>
      <c r="B132" s="159">
        <v>3812.02</v>
      </c>
    </row>
    <row r="133" spans="1:2" ht="15.75" customHeight="1">
      <c r="A133" s="158">
        <v>38534</v>
      </c>
      <c r="B133" s="159">
        <v>7959.98</v>
      </c>
    </row>
    <row r="134" spans="1:2" ht="15.75" customHeight="1">
      <c r="A134" s="158">
        <v>38535</v>
      </c>
      <c r="B134" s="159">
        <v>3636.64</v>
      </c>
    </row>
    <row r="135" spans="1:2" ht="15.75" customHeight="1">
      <c r="A135" s="158">
        <v>38537</v>
      </c>
      <c r="B135" s="159">
        <v>5834.62</v>
      </c>
    </row>
    <row r="136" spans="1:2" ht="15.75" customHeight="1">
      <c r="A136" s="158">
        <v>38542</v>
      </c>
      <c r="B136" s="159">
        <v>3990.33</v>
      </c>
    </row>
    <row r="137" spans="1:2" ht="15.75" customHeight="1">
      <c r="A137" s="158">
        <v>38543</v>
      </c>
      <c r="B137" s="159">
        <v>9138.0400000000009</v>
      </c>
    </row>
    <row r="138" spans="1:2" ht="15.75" customHeight="1">
      <c r="A138" s="158">
        <v>38544</v>
      </c>
      <c r="B138" s="159">
        <v>7226.23</v>
      </c>
    </row>
    <row r="139" spans="1:2" ht="15.75" customHeight="1">
      <c r="A139" s="158">
        <v>38545</v>
      </c>
      <c r="B139" s="159">
        <v>3273.75</v>
      </c>
    </row>
    <row r="140" spans="1:2" ht="15.75" customHeight="1">
      <c r="A140" s="158">
        <v>38548</v>
      </c>
      <c r="B140" s="159">
        <v>2544.73</v>
      </c>
    </row>
    <row r="141" spans="1:2" ht="15.75" customHeight="1">
      <c r="A141" s="158">
        <v>38551</v>
      </c>
      <c r="B141" s="159">
        <v>7665.23</v>
      </c>
    </row>
    <row r="142" spans="1:2" ht="15.75" customHeight="1">
      <c r="A142" s="158">
        <v>38554</v>
      </c>
      <c r="B142" s="159">
        <v>1865.47</v>
      </c>
    </row>
    <row r="143" spans="1:2" ht="15.75" customHeight="1">
      <c r="A143" s="158">
        <v>38557</v>
      </c>
      <c r="B143" s="159">
        <v>8741.2999999999993</v>
      </c>
    </row>
    <row r="144" spans="1:2" ht="15.75" customHeight="1">
      <c r="A144" s="158">
        <v>38559</v>
      </c>
      <c r="B144" s="159">
        <v>8897.66</v>
      </c>
    </row>
    <row r="145" spans="1:2" ht="15.75" customHeight="1">
      <c r="A145" s="158">
        <v>38566</v>
      </c>
      <c r="B145" s="159">
        <v>9988.56</v>
      </c>
    </row>
    <row r="146" spans="1:2" ht="15.75" customHeight="1">
      <c r="A146" s="158">
        <v>38568</v>
      </c>
      <c r="B146" s="159">
        <v>11953.66</v>
      </c>
    </row>
    <row r="147" spans="1:2" ht="15.75" customHeight="1">
      <c r="A147" s="158">
        <v>38570</v>
      </c>
      <c r="B147" s="159">
        <v>1047.67</v>
      </c>
    </row>
    <row r="148" spans="1:2" ht="15.75" customHeight="1">
      <c r="A148" s="158">
        <v>38571</v>
      </c>
      <c r="B148" s="159">
        <v>7005.21</v>
      </c>
    </row>
    <row r="149" spans="1:2" ht="15.75" customHeight="1">
      <c r="A149" s="158">
        <v>38572</v>
      </c>
      <c r="B149" s="159">
        <v>3792.31</v>
      </c>
    </row>
    <row r="150" spans="1:2" ht="15.75" customHeight="1">
      <c r="A150" s="158">
        <v>38574</v>
      </c>
      <c r="B150" s="159">
        <v>891.66</v>
      </c>
    </row>
    <row r="151" spans="1:2" ht="15.75" customHeight="1">
      <c r="A151" s="158">
        <v>38577</v>
      </c>
      <c r="B151" s="159">
        <v>5877.92</v>
      </c>
    </row>
    <row r="152" spans="1:2" ht="15.75" customHeight="1">
      <c r="A152" s="158">
        <v>38583</v>
      </c>
      <c r="B152" s="159">
        <v>9808.64</v>
      </c>
    </row>
    <row r="153" spans="1:2" ht="15.75" customHeight="1">
      <c r="A153" s="158">
        <v>38584</v>
      </c>
      <c r="B153" s="159">
        <v>456.88</v>
      </c>
    </row>
    <row r="154" spans="1:2" ht="15.75" customHeight="1">
      <c r="A154" s="158">
        <v>38587</v>
      </c>
      <c r="B154" s="159">
        <v>8921.14</v>
      </c>
    </row>
    <row r="155" spans="1:2" ht="15.75" customHeight="1">
      <c r="A155" s="158">
        <v>38589</v>
      </c>
      <c r="B155" s="159">
        <v>16687.300000000003</v>
      </c>
    </row>
    <row r="156" spans="1:2" ht="15.75" customHeight="1">
      <c r="A156" s="158">
        <v>38591</v>
      </c>
      <c r="B156" s="159">
        <v>6249.68</v>
      </c>
    </row>
    <row r="157" spans="1:2" ht="15.75" customHeight="1">
      <c r="A157" s="158">
        <v>38592</v>
      </c>
      <c r="B157" s="159">
        <v>7866.83</v>
      </c>
    </row>
    <row r="158" spans="1:2" ht="15.75" customHeight="1">
      <c r="A158" s="158">
        <v>38596</v>
      </c>
      <c r="B158" s="159">
        <v>9769.44</v>
      </c>
    </row>
    <row r="159" spans="1:2" ht="15.75" customHeight="1">
      <c r="A159" s="158">
        <v>38597</v>
      </c>
      <c r="B159" s="159">
        <v>5809.66</v>
      </c>
    </row>
    <row r="160" spans="1:2" ht="15.75" customHeight="1">
      <c r="A160" s="158">
        <v>38603</v>
      </c>
      <c r="B160" s="159">
        <v>2071.8000000000002</v>
      </c>
    </row>
    <row r="161" spans="1:2" ht="15.75" customHeight="1">
      <c r="A161" s="158">
        <v>38608</v>
      </c>
      <c r="B161" s="159">
        <v>6233.97</v>
      </c>
    </row>
    <row r="162" spans="1:2" ht="15.75" customHeight="1">
      <c r="A162" s="158">
        <v>38610</v>
      </c>
      <c r="B162" s="159">
        <v>4335.1499999999996</v>
      </c>
    </row>
    <row r="163" spans="1:2" ht="15.75" customHeight="1">
      <c r="A163" s="158">
        <v>38611</v>
      </c>
      <c r="B163" s="159">
        <v>5331.71</v>
      </c>
    </row>
    <row r="164" spans="1:2" ht="15.75" customHeight="1">
      <c r="A164" s="158">
        <v>38612</v>
      </c>
      <c r="B164" s="159">
        <v>10973.630000000001</v>
      </c>
    </row>
    <row r="165" spans="1:2" ht="15.75" customHeight="1">
      <c r="A165" s="158">
        <v>38614</v>
      </c>
      <c r="B165" s="159">
        <v>4384.57</v>
      </c>
    </row>
    <row r="166" spans="1:2" ht="15.75" customHeight="1">
      <c r="A166" s="158">
        <v>38618</v>
      </c>
      <c r="B166" s="159">
        <v>3353.19</v>
      </c>
    </row>
    <row r="167" spans="1:2" ht="15.75" customHeight="1">
      <c r="A167" s="158">
        <v>38620</v>
      </c>
      <c r="B167" s="159">
        <v>2004.95</v>
      </c>
    </row>
    <row r="168" spans="1:2" ht="15.75" customHeight="1">
      <c r="A168" s="158">
        <v>38621</v>
      </c>
      <c r="B168" s="159">
        <v>10438.790000000001</v>
      </c>
    </row>
    <row r="169" spans="1:2" ht="15.75" customHeight="1">
      <c r="A169" s="158">
        <v>38625</v>
      </c>
      <c r="B169" s="159">
        <v>898.38</v>
      </c>
    </row>
    <row r="170" spans="1:2" ht="15.75" customHeight="1">
      <c r="A170" s="158">
        <v>38627</v>
      </c>
      <c r="B170" s="159">
        <v>390.61</v>
      </c>
    </row>
    <row r="171" spans="1:2" ht="15.75" customHeight="1">
      <c r="A171" s="158">
        <v>38628</v>
      </c>
      <c r="B171" s="159">
        <v>13777.92</v>
      </c>
    </row>
    <row r="172" spans="1:2" ht="15.75" customHeight="1">
      <c r="A172" s="158">
        <v>38630</v>
      </c>
      <c r="B172" s="159">
        <v>1551.5</v>
      </c>
    </row>
    <row r="173" spans="1:2" ht="15.75" customHeight="1">
      <c r="A173" s="158">
        <v>38632</v>
      </c>
      <c r="B173" s="159">
        <v>12578.02</v>
      </c>
    </row>
    <row r="174" spans="1:2" ht="15.75" customHeight="1">
      <c r="A174" s="158">
        <v>38638</v>
      </c>
      <c r="B174" s="159">
        <v>6504.8</v>
      </c>
    </row>
    <row r="175" spans="1:2" ht="15.75" customHeight="1">
      <c r="A175" s="158">
        <v>38640</v>
      </c>
      <c r="B175" s="159">
        <v>10083.349999999999</v>
      </c>
    </row>
    <row r="176" spans="1:2" ht="15.75" customHeight="1">
      <c r="A176" s="158">
        <v>38645</v>
      </c>
      <c r="B176" s="159">
        <v>1360.28</v>
      </c>
    </row>
    <row r="177" spans="1:2" ht="15.75" customHeight="1">
      <c r="A177" s="158">
        <v>38646</v>
      </c>
      <c r="B177" s="159">
        <v>9195.14</v>
      </c>
    </row>
    <row r="178" spans="1:2" ht="15.75" customHeight="1">
      <c r="A178" s="158">
        <v>38647</v>
      </c>
      <c r="B178" s="159">
        <v>1204.76</v>
      </c>
    </row>
    <row r="179" spans="1:2" ht="15.75" customHeight="1">
      <c r="A179" s="158">
        <v>38649</v>
      </c>
      <c r="B179" s="159">
        <v>11560.31</v>
      </c>
    </row>
    <row r="180" spans="1:2" ht="15.75" customHeight="1">
      <c r="A180" s="158">
        <v>38652</v>
      </c>
      <c r="B180" s="159">
        <v>7215.44</v>
      </c>
    </row>
    <row r="181" spans="1:2" ht="15.75" customHeight="1">
      <c r="A181" s="158">
        <v>38653</v>
      </c>
      <c r="B181" s="159">
        <v>10873.44</v>
      </c>
    </row>
    <row r="182" spans="1:2" ht="15.75" customHeight="1">
      <c r="A182" s="158">
        <v>38658</v>
      </c>
      <c r="B182" s="159">
        <v>7617.85</v>
      </c>
    </row>
    <row r="183" spans="1:2" ht="15.75" customHeight="1">
      <c r="A183" s="158">
        <v>38660</v>
      </c>
      <c r="B183" s="159">
        <v>6397.07</v>
      </c>
    </row>
    <row r="184" spans="1:2" ht="15.75" customHeight="1">
      <c r="A184" s="158">
        <v>38661</v>
      </c>
      <c r="B184" s="159">
        <v>5837.66</v>
      </c>
    </row>
    <row r="185" spans="1:2" ht="15.75" customHeight="1">
      <c r="A185" s="158">
        <v>38665</v>
      </c>
      <c r="B185" s="159">
        <v>271.58</v>
      </c>
    </row>
    <row r="186" spans="1:2" ht="15.75" customHeight="1">
      <c r="A186" s="158">
        <v>38669</v>
      </c>
      <c r="B186" s="159">
        <v>7693.57</v>
      </c>
    </row>
    <row r="187" spans="1:2" ht="15.75" customHeight="1">
      <c r="A187" s="158">
        <v>38673</v>
      </c>
      <c r="B187" s="159">
        <v>9946.32</v>
      </c>
    </row>
    <row r="188" spans="1:2" ht="15.75" customHeight="1">
      <c r="A188" s="158">
        <v>38676</v>
      </c>
      <c r="B188" s="159">
        <v>7894.97</v>
      </c>
    </row>
    <row r="189" spans="1:2" ht="15.75" customHeight="1">
      <c r="A189" s="158">
        <v>38677</v>
      </c>
      <c r="B189" s="159">
        <v>3049.92</v>
      </c>
    </row>
    <row r="190" spans="1:2" ht="15.75" customHeight="1">
      <c r="A190" s="158">
        <v>38692</v>
      </c>
      <c r="B190" s="159">
        <v>2024.27</v>
      </c>
    </row>
    <row r="191" spans="1:2" ht="15.75" customHeight="1">
      <c r="A191" s="158">
        <v>38693</v>
      </c>
      <c r="B191" s="159">
        <v>6260.94</v>
      </c>
    </row>
    <row r="192" spans="1:2" ht="15.75" customHeight="1">
      <c r="A192" s="158">
        <v>38695</v>
      </c>
      <c r="B192" s="159">
        <v>3287.19</v>
      </c>
    </row>
    <row r="193" spans="1:2" ht="15.75" customHeight="1">
      <c r="A193" s="158">
        <v>38698</v>
      </c>
      <c r="B193" s="159">
        <v>135.69999999999999</v>
      </c>
    </row>
    <row r="194" spans="1:2" ht="15.75" customHeight="1">
      <c r="A194" s="158">
        <v>38699</v>
      </c>
      <c r="B194" s="159">
        <v>2053.87</v>
      </c>
    </row>
    <row r="195" spans="1:2" ht="15.75" customHeight="1">
      <c r="A195" s="158">
        <v>38700</v>
      </c>
      <c r="B195" s="159">
        <v>2203.81</v>
      </c>
    </row>
    <row r="196" spans="1:2" ht="15.75" customHeight="1">
      <c r="A196" s="158">
        <v>38702</v>
      </c>
      <c r="B196" s="159">
        <v>6858.94</v>
      </c>
    </row>
    <row r="197" spans="1:2" ht="15.75" customHeight="1">
      <c r="A197" s="158">
        <v>38703</v>
      </c>
      <c r="B197" s="159">
        <v>2779.7</v>
      </c>
    </row>
    <row r="198" spans="1:2" ht="15.75" customHeight="1">
      <c r="A198" s="158">
        <v>38705</v>
      </c>
      <c r="B198" s="159">
        <v>7798.55</v>
      </c>
    </row>
    <row r="199" spans="1:2" ht="15.75" customHeight="1">
      <c r="A199" s="158">
        <v>38706</v>
      </c>
      <c r="B199" s="159">
        <v>5146.1000000000004</v>
      </c>
    </row>
    <row r="200" spans="1:2" ht="15.75" customHeight="1">
      <c r="A200" s="158">
        <v>38713</v>
      </c>
      <c r="B200" s="159">
        <v>1487.26</v>
      </c>
    </row>
    <row r="201" spans="1:2" ht="15.75" customHeight="1">
      <c r="A201" s="158">
        <v>38715</v>
      </c>
      <c r="B201" s="159">
        <v>7904.7300000000005</v>
      </c>
    </row>
    <row r="202" spans="1:2" ht="15.75" customHeight="1">
      <c r="A202" s="158">
        <v>38716</v>
      </c>
      <c r="B202" s="159">
        <v>7117.92</v>
      </c>
    </row>
    <row r="203" spans="1:2" ht="15.75" customHeight="1">
      <c r="A203" s="158">
        <v>38717</v>
      </c>
      <c r="B203" s="159">
        <v>5023.18</v>
      </c>
    </row>
    <row r="204" spans="1:2" ht="15.75" customHeight="1">
      <c r="A204" s="158">
        <v>38718</v>
      </c>
      <c r="B204" s="159">
        <v>9479.43</v>
      </c>
    </row>
    <row r="205" spans="1:2" ht="15.75" customHeight="1">
      <c r="A205" s="158">
        <v>38722</v>
      </c>
      <c r="B205" s="159">
        <v>322.20999999999998</v>
      </c>
    </row>
    <row r="206" spans="1:2" ht="15.75" customHeight="1">
      <c r="A206" s="158">
        <v>38725</v>
      </c>
      <c r="B206" s="159">
        <v>3683.42</v>
      </c>
    </row>
    <row r="207" spans="1:2" ht="15.75" customHeight="1">
      <c r="A207" s="158">
        <v>38726</v>
      </c>
      <c r="B207" s="159">
        <v>1229.75</v>
      </c>
    </row>
    <row r="208" spans="1:2" ht="15.75" customHeight="1">
      <c r="A208" s="158">
        <v>38734</v>
      </c>
      <c r="B208" s="159">
        <v>585.62</v>
      </c>
    </row>
    <row r="209" spans="1:2" ht="15.75" customHeight="1">
      <c r="A209" s="158">
        <v>38736</v>
      </c>
      <c r="B209" s="159">
        <v>4919.93</v>
      </c>
    </row>
    <row r="210" spans="1:2" ht="15.75" customHeight="1">
      <c r="A210" s="158">
        <v>38737</v>
      </c>
      <c r="B210" s="159">
        <v>9476.0300000000007</v>
      </c>
    </row>
    <row r="211" spans="1:2" ht="15.75" customHeight="1">
      <c r="A211" s="158">
        <v>38745</v>
      </c>
      <c r="B211" s="159">
        <v>3954.5</v>
      </c>
    </row>
    <row r="212" spans="1:2" ht="15.75" customHeight="1">
      <c r="A212" s="158">
        <v>38752</v>
      </c>
      <c r="B212" s="159">
        <v>2658.1</v>
      </c>
    </row>
    <row r="213" spans="1:2" ht="15.75" customHeight="1">
      <c r="A213" s="158">
        <v>38754</v>
      </c>
      <c r="B213" s="159">
        <v>17550.03</v>
      </c>
    </row>
    <row r="214" spans="1:2" ht="15.75" customHeight="1">
      <c r="A214" s="158">
        <v>38758</v>
      </c>
      <c r="B214" s="159">
        <v>5912.65</v>
      </c>
    </row>
    <row r="215" spans="1:2" ht="15.75" customHeight="1">
      <c r="A215" s="158">
        <v>38763</v>
      </c>
      <c r="B215" s="159">
        <v>158.81</v>
      </c>
    </row>
    <row r="216" spans="1:2" ht="15.75" customHeight="1">
      <c r="A216" s="158">
        <v>38767</v>
      </c>
      <c r="B216" s="159">
        <v>8701.7800000000007</v>
      </c>
    </row>
    <row r="217" spans="1:2" ht="15.75" customHeight="1">
      <c r="A217" s="158">
        <v>38777</v>
      </c>
      <c r="B217" s="159">
        <v>20294.03</v>
      </c>
    </row>
    <row r="218" spans="1:2" ht="15.75" customHeight="1">
      <c r="A218" s="158">
        <v>38778</v>
      </c>
      <c r="B218" s="159">
        <v>8504.5300000000007</v>
      </c>
    </row>
    <row r="219" spans="1:2" ht="15.75" customHeight="1">
      <c r="A219" s="158">
        <v>38779</v>
      </c>
      <c r="B219" s="159">
        <v>991.81</v>
      </c>
    </row>
    <row r="220" spans="1:2" ht="15.75" customHeight="1">
      <c r="A220" s="158">
        <v>38782</v>
      </c>
      <c r="B220" s="159">
        <v>4284.88</v>
      </c>
    </row>
    <row r="221" spans="1:2" ht="15.75" customHeight="1">
      <c r="A221" s="158">
        <v>38783</v>
      </c>
      <c r="B221" s="159">
        <v>4858.51</v>
      </c>
    </row>
    <row r="222" spans="1:2" ht="15.75" customHeight="1">
      <c r="A222" s="158">
        <v>38784</v>
      </c>
      <c r="B222" s="159">
        <v>3780.32</v>
      </c>
    </row>
    <row r="223" spans="1:2" ht="15.75" customHeight="1">
      <c r="A223" s="158">
        <v>38790</v>
      </c>
      <c r="B223" s="159">
        <v>5507</v>
      </c>
    </row>
    <row r="224" spans="1:2" ht="15.75" customHeight="1">
      <c r="A224" s="158">
        <v>38793</v>
      </c>
      <c r="B224" s="159">
        <v>8941.64</v>
      </c>
    </row>
    <row r="225" spans="1:2" ht="15.75" customHeight="1">
      <c r="A225" s="158">
        <v>38795</v>
      </c>
      <c r="B225" s="159">
        <v>8434.3700000000008</v>
      </c>
    </row>
    <row r="226" spans="1:2" ht="15.75" customHeight="1">
      <c r="A226" s="158">
        <v>38797</v>
      </c>
      <c r="B226" s="159">
        <v>4481.6499999999996</v>
      </c>
    </row>
    <row r="227" spans="1:2" ht="15.75" customHeight="1">
      <c r="A227" s="158">
        <v>38807</v>
      </c>
      <c r="B227" s="159">
        <v>1312.72</v>
      </c>
    </row>
    <row r="228" spans="1:2" ht="15.75" customHeight="1">
      <c r="A228" s="158">
        <v>38811</v>
      </c>
      <c r="B228" s="159">
        <v>1815.17</v>
      </c>
    </row>
    <row r="229" spans="1:2" ht="15.75" customHeight="1">
      <c r="A229" s="158">
        <v>38813</v>
      </c>
      <c r="B229" s="159">
        <v>2198.33</v>
      </c>
    </row>
    <row r="230" spans="1:2" ht="15.75" customHeight="1">
      <c r="A230" s="158">
        <v>38814</v>
      </c>
      <c r="B230" s="159">
        <v>1296.23</v>
      </c>
    </row>
    <row r="231" spans="1:2" ht="15.75" customHeight="1">
      <c r="A231" s="158">
        <v>38816</v>
      </c>
      <c r="B231" s="159">
        <v>4564.54</v>
      </c>
    </row>
    <row r="232" spans="1:2" ht="15.75" customHeight="1">
      <c r="A232" s="158">
        <v>38822</v>
      </c>
      <c r="B232" s="159">
        <v>3194.72</v>
      </c>
    </row>
    <row r="233" spans="1:2" ht="15.75" customHeight="1">
      <c r="A233" s="158">
        <v>38823</v>
      </c>
      <c r="B233" s="159">
        <v>4052.52</v>
      </c>
    </row>
    <row r="234" spans="1:2" ht="15.75" customHeight="1">
      <c r="A234" s="158">
        <v>38827</v>
      </c>
      <c r="B234" s="159">
        <v>9691.3799999999992</v>
      </c>
    </row>
    <row r="235" spans="1:2" ht="15.75" customHeight="1">
      <c r="A235" s="158">
        <v>38833</v>
      </c>
      <c r="B235" s="159">
        <v>8016.79</v>
      </c>
    </row>
    <row r="236" spans="1:2" ht="15.75" customHeight="1">
      <c r="A236" s="158">
        <v>38834</v>
      </c>
      <c r="B236" s="159">
        <v>2759.63</v>
      </c>
    </row>
    <row r="237" spans="1:2" ht="15.75" customHeight="1">
      <c r="A237" s="158">
        <v>38839</v>
      </c>
      <c r="B237" s="159">
        <v>4797.5</v>
      </c>
    </row>
    <row r="238" spans="1:2" ht="15.75" customHeight="1">
      <c r="A238" s="158">
        <v>38840</v>
      </c>
      <c r="B238" s="159">
        <v>3773.8</v>
      </c>
    </row>
    <row r="239" spans="1:2" ht="15.75" customHeight="1">
      <c r="A239" s="158">
        <v>38848</v>
      </c>
      <c r="B239" s="159">
        <v>3792.11</v>
      </c>
    </row>
    <row r="240" spans="1:2" ht="15.75" customHeight="1">
      <c r="A240" s="158">
        <v>38849</v>
      </c>
      <c r="B240" s="159">
        <v>8215.49</v>
      </c>
    </row>
    <row r="241" spans="1:2" ht="15.75" customHeight="1">
      <c r="A241" s="158">
        <v>38850</v>
      </c>
      <c r="B241" s="159">
        <v>7205.78</v>
      </c>
    </row>
    <row r="242" spans="1:2" ht="15.75" customHeight="1">
      <c r="A242" s="158">
        <v>38853</v>
      </c>
      <c r="B242" s="159">
        <v>604.74</v>
      </c>
    </row>
    <row r="243" spans="1:2" ht="15.75" customHeight="1">
      <c r="A243" s="158">
        <v>38854</v>
      </c>
      <c r="B243" s="159">
        <v>4766.2</v>
      </c>
    </row>
    <row r="244" spans="1:2" ht="15.75" customHeight="1">
      <c r="A244" s="158">
        <v>38855</v>
      </c>
      <c r="B244" s="159">
        <v>11143.189999999999</v>
      </c>
    </row>
    <row r="245" spans="1:2" ht="15.75" customHeight="1">
      <c r="A245" s="158">
        <v>38864</v>
      </c>
      <c r="B245" s="159">
        <v>193.88</v>
      </c>
    </row>
    <row r="246" spans="1:2" ht="15.75" customHeight="1">
      <c r="A246" s="158">
        <v>38867</v>
      </c>
      <c r="B246" s="159">
        <v>7481.44</v>
      </c>
    </row>
    <row r="247" spans="1:2" ht="15.75" customHeight="1">
      <c r="A247" s="158">
        <v>38868</v>
      </c>
      <c r="B247" s="159">
        <v>9987.66</v>
      </c>
    </row>
    <row r="248" spans="1:2" ht="15.75" customHeight="1">
      <c r="A248" s="158">
        <v>38875</v>
      </c>
      <c r="B248" s="159">
        <v>9809.32</v>
      </c>
    </row>
    <row r="249" spans="1:2" ht="15.75" customHeight="1">
      <c r="A249" s="158">
        <v>38876</v>
      </c>
      <c r="B249" s="159">
        <v>9990.0400000000009</v>
      </c>
    </row>
    <row r="250" spans="1:2" ht="15.75" customHeight="1">
      <c r="A250" s="158">
        <v>38878</v>
      </c>
      <c r="B250" s="159">
        <v>3648.73</v>
      </c>
    </row>
    <row r="251" spans="1:2" ht="15.75" customHeight="1">
      <c r="A251" s="158">
        <v>38884</v>
      </c>
      <c r="B251" s="159">
        <v>3165.34</v>
      </c>
    </row>
    <row r="252" spans="1:2" ht="15.75" customHeight="1">
      <c r="A252" s="160" t="s">
        <v>1124</v>
      </c>
      <c r="B252" s="161">
        <v>1522512.58</v>
      </c>
    </row>
  </sheetData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E2:S14"/>
  <sheetViews>
    <sheetView showGridLines="0" workbookViewId="0"/>
  </sheetViews>
  <sheetFormatPr defaultColWidth="12.6640625" defaultRowHeight="15.75" customHeight="1"/>
  <cols>
    <col min="5" max="5" width="26" customWidth="1"/>
  </cols>
  <sheetData>
    <row r="2" spans="5:19">
      <c r="S2" s="10" t="s">
        <v>76</v>
      </c>
    </row>
    <row r="3" spans="5:19" ht="15.75" customHeight="1">
      <c r="E3" s="152" t="s">
        <v>1460</v>
      </c>
      <c r="F3" s="146"/>
      <c r="G3" s="146"/>
      <c r="H3" s="146"/>
      <c r="I3" s="146"/>
      <c r="J3" s="147"/>
      <c r="S3" s="10" t="s">
        <v>67</v>
      </c>
    </row>
    <row r="4" spans="5:19">
      <c r="S4" s="10" t="s">
        <v>63</v>
      </c>
    </row>
    <row r="5" spans="5:19">
      <c r="J5" s="141" t="s">
        <v>1461</v>
      </c>
      <c r="S5" s="10" t="s">
        <v>77</v>
      </c>
    </row>
    <row r="6" spans="5:19" ht="15.75" customHeight="1">
      <c r="E6" s="142" t="s">
        <v>1462</v>
      </c>
      <c r="F6" s="153"/>
      <c r="G6" s="146"/>
      <c r="H6" s="146"/>
      <c r="I6" s="147"/>
      <c r="J6" s="141" t="b">
        <f>LEN(F6)&lt;=30</f>
        <v>1</v>
      </c>
      <c r="S6" s="10" t="s">
        <v>74</v>
      </c>
    </row>
    <row r="7" spans="5:19">
      <c r="S7" s="10" t="s">
        <v>42</v>
      </c>
    </row>
    <row r="8" spans="5:19" ht="15.75" customHeight="1">
      <c r="E8" s="142" t="s">
        <v>1463</v>
      </c>
      <c r="F8" s="153"/>
      <c r="G8" s="146"/>
      <c r="H8" s="146"/>
      <c r="I8" s="147"/>
    </row>
    <row r="10" spans="5:19" ht="15.75" customHeight="1">
      <c r="E10" s="142" t="s">
        <v>1464</v>
      </c>
      <c r="F10" s="153"/>
      <c r="G10" s="146"/>
      <c r="H10" s="146"/>
      <c r="I10" s="147"/>
    </row>
    <row r="12" spans="5:19" ht="15.75" customHeight="1">
      <c r="E12" s="142" t="s">
        <v>1465</v>
      </c>
      <c r="F12" s="153"/>
      <c r="G12" s="146"/>
      <c r="H12" s="146"/>
      <c r="I12" s="147"/>
    </row>
    <row r="14" spans="5:19" ht="15.75" customHeight="1">
      <c r="E14" s="142" t="s">
        <v>1466</v>
      </c>
      <c r="F14" s="153"/>
      <c r="G14" s="146"/>
      <c r="H14" s="146"/>
      <c r="I14" s="147"/>
    </row>
  </sheetData>
  <mergeCells count="6">
    <mergeCell ref="F14:I14"/>
    <mergeCell ref="E3:J3"/>
    <mergeCell ref="F6:I6"/>
    <mergeCell ref="F8:I8"/>
    <mergeCell ref="F10:I10"/>
    <mergeCell ref="F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50"/>
  <sheetViews>
    <sheetView workbookViewId="0"/>
  </sheetViews>
  <sheetFormatPr defaultColWidth="12.6640625" defaultRowHeight="15.75" customHeight="1"/>
  <cols>
    <col min="14" max="14" width="18.6640625" customWidth="1"/>
  </cols>
  <sheetData>
    <row r="1" spans="1:15">
      <c r="A1" s="90" t="s">
        <v>774</v>
      </c>
      <c r="B1" s="92" t="s">
        <v>727</v>
      </c>
    </row>
    <row r="2" spans="1:15">
      <c r="A2" s="93" t="s">
        <v>782</v>
      </c>
      <c r="B2" s="94">
        <v>12</v>
      </c>
      <c r="N2" s="95" t="s">
        <v>783</v>
      </c>
      <c r="O2" s="95" t="s">
        <v>785</v>
      </c>
    </row>
    <row r="3" spans="1:15" ht="15.75" customHeight="1">
      <c r="A3" s="96" t="s">
        <v>786</v>
      </c>
      <c r="B3" s="98">
        <v>354</v>
      </c>
      <c r="N3" s="99" t="s">
        <v>787</v>
      </c>
      <c r="O3" s="101" t="s">
        <v>790</v>
      </c>
    </row>
    <row r="4" spans="1:15">
      <c r="A4" s="93" t="s">
        <v>793</v>
      </c>
      <c r="B4" s="94">
        <v>8258</v>
      </c>
      <c r="N4" s="102" t="s">
        <v>795</v>
      </c>
      <c r="O4" s="101" t="s">
        <v>796</v>
      </c>
    </row>
    <row r="5" spans="1:15" ht="15.75" customHeight="1">
      <c r="A5" s="96" t="s">
        <v>797</v>
      </c>
      <c r="B5" s="98">
        <v>9</v>
      </c>
      <c r="N5" s="99" t="s">
        <v>799</v>
      </c>
      <c r="O5" s="101" t="s">
        <v>800</v>
      </c>
    </row>
    <row r="6" spans="1:15" ht="15.75" customHeight="1">
      <c r="A6" s="93" t="s">
        <v>801</v>
      </c>
      <c r="B6" s="94">
        <v>257</v>
      </c>
      <c r="N6" s="99" t="s">
        <v>805</v>
      </c>
      <c r="O6" s="101" t="s">
        <v>807</v>
      </c>
    </row>
    <row r="7" spans="1:15" ht="15.75" customHeight="1">
      <c r="A7" s="96" t="s">
        <v>810</v>
      </c>
      <c r="B7" s="98">
        <v>196</v>
      </c>
      <c r="N7" s="99" t="s">
        <v>798</v>
      </c>
      <c r="O7" s="101" t="s">
        <v>811</v>
      </c>
    </row>
    <row r="8" spans="1:15" ht="15.75" customHeight="1">
      <c r="A8" s="93" t="s">
        <v>813</v>
      </c>
      <c r="B8" s="94">
        <v>12</v>
      </c>
      <c r="N8" s="99" t="s">
        <v>814</v>
      </c>
      <c r="O8" s="101" t="s">
        <v>815</v>
      </c>
    </row>
    <row r="9" spans="1:15" ht="15.75" customHeight="1">
      <c r="A9" s="96" t="s">
        <v>816</v>
      </c>
      <c r="B9" s="98">
        <v>13342</v>
      </c>
      <c r="N9" s="99" t="s">
        <v>817</v>
      </c>
      <c r="O9" s="101" t="s">
        <v>818</v>
      </c>
    </row>
    <row r="10" spans="1:15" ht="15.75" customHeight="1">
      <c r="A10" s="93" t="s">
        <v>819</v>
      </c>
      <c r="B10" s="94">
        <v>86</v>
      </c>
      <c r="N10" s="99" t="s">
        <v>820</v>
      </c>
      <c r="O10" s="101" t="s">
        <v>822</v>
      </c>
    </row>
    <row r="11" spans="1:15" ht="15.75" customHeight="1">
      <c r="A11" s="96" t="s">
        <v>823</v>
      </c>
      <c r="B11" s="98">
        <v>848</v>
      </c>
      <c r="N11" s="99" t="s">
        <v>825</v>
      </c>
      <c r="O11" s="101" t="s">
        <v>826</v>
      </c>
    </row>
    <row r="12" spans="1:15" ht="15.75" customHeight="1">
      <c r="A12" s="93" t="s">
        <v>827</v>
      </c>
      <c r="B12" s="94">
        <v>4</v>
      </c>
      <c r="N12" s="99" t="s">
        <v>828</v>
      </c>
      <c r="O12" s="101" t="s">
        <v>829</v>
      </c>
    </row>
    <row r="13" spans="1:15">
      <c r="A13" s="96" t="s">
        <v>830</v>
      </c>
      <c r="B13" s="98">
        <v>2</v>
      </c>
      <c r="N13" s="102" t="s">
        <v>832</v>
      </c>
      <c r="O13" s="101" t="s">
        <v>833</v>
      </c>
    </row>
    <row r="14" spans="1:15" ht="15.75" customHeight="1">
      <c r="A14" s="93" t="s">
        <v>834</v>
      </c>
      <c r="B14" s="94">
        <v>2</v>
      </c>
      <c r="N14" s="99" t="s">
        <v>835</v>
      </c>
      <c r="O14" s="101" t="s">
        <v>836</v>
      </c>
    </row>
    <row r="15" spans="1:15" ht="15.75" customHeight="1">
      <c r="A15" s="96" t="s">
        <v>838</v>
      </c>
      <c r="B15" s="98">
        <v>661</v>
      </c>
      <c r="N15" s="99" t="s">
        <v>841</v>
      </c>
      <c r="O15" s="101" t="s">
        <v>842</v>
      </c>
    </row>
    <row r="16" spans="1:15" ht="15.75" customHeight="1">
      <c r="A16" s="93" t="s">
        <v>843</v>
      </c>
      <c r="B16" s="94">
        <v>110</v>
      </c>
      <c r="N16" s="99" t="s">
        <v>845</v>
      </c>
      <c r="O16" s="101" t="s">
        <v>846</v>
      </c>
    </row>
    <row r="17" spans="1:15" ht="15.75" customHeight="1">
      <c r="A17" s="96" t="s">
        <v>847</v>
      </c>
      <c r="B17" s="98">
        <v>28</v>
      </c>
      <c r="N17" s="99" t="s">
        <v>848</v>
      </c>
      <c r="O17" s="101" t="s">
        <v>849</v>
      </c>
    </row>
    <row r="18" spans="1:15" ht="15.75" customHeight="1">
      <c r="A18" s="93" t="s">
        <v>851</v>
      </c>
      <c r="B18" s="94">
        <v>204</v>
      </c>
      <c r="N18" s="99" t="s">
        <v>853</v>
      </c>
      <c r="O18" s="101" t="s">
        <v>854</v>
      </c>
    </row>
    <row r="19" spans="1:15" ht="15.75" customHeight="1">
      <c r="A19" s="96" t="s">
        <v>855</v>
      </c>
      <c r="B19" s="98">
        <v>11</v>
      </c>
      <c r="N19" s="99" t="s">
        <v>856</v>
      </c>
      <c r="O19" s="101" t="s">
        <v>857</v>
      </c>
    </row>
    <row r="20" spans="1:15" ht="15.75" customHeight="1">
      <c r="A20" s="93" t="s">
        <v>858</v>
      </c>
      <c r="B20" s="94">
        <v>1</v>
      </c>
      <c r="N20" s="99" t="s">
        <v>859</v>
      </c>
      <c r="O20" s="101" t="s">
        <v>861</v>
      </c>
    </row>
    <row r="21" spans="1:15" ht="15.75" customHeight="1">
      <c r="A21" s="96" t="s">
        <v>862</v>
      </c>
      <c r="B21" s="98">
        <v>196</v>
      </c>
      <c r="N21" s="99" t="s">
        <v>863</v>
      </c>
      <c r="O21" s="101" t="s">
        <v>864</v>
      </c>
    </row>
    <row r="22" spans="1:15" ht="15.75" customHeight="1">
      <c r="A22" s="93" t="s">
        <v>866</v>
      </c>
      <c r="B22" s="94">
        <v>2390</v>
      </c>
      <c r="N22" s="99" t="s">
        <v>867</v>
      </c>
      <c r="O22" s="101" t="s">
        <v>868</v>
      </c>
    </row>
    <row r="23" spans="1:15">
      <c r="A23" s="96" t="s">
        <v>774</v>
      </c>
      <c r="B23" s="98">
        <v>25</v>
      </c>
    </row>
    <row r="24" spans="1:15">
      <c r="A24" s="93" t="s">
        <v>870</v>
      </c>
      <c r="B24" s="94">
        <v>6</v>
      </c>
    </row>
    <row r="25" spans="1:15">
      <c r="A25" s="96" t="s">
        <v>871</v>
      </c>
      <c r="B25" s="98">
        <v>1</v>
      </c>
    </row>
    <row r="26" spans="1:15">
      <c r="A26" s="93" t="s">
        <v>872</v>
      </c>
      <c r="B26" s="94">
        <v>1</v>
      </c>
    </row>
    <row r="27" spans="1:15" ht="13.2">
      <c r="A27" s="96" t="s">
        <v>873</v>
      </c>
      <c r="B27" s="98">
        <v>26859</v>
      </c>
    </row>
    <row r="28" spans="1:15" ht="13.2">
      <c r="A28" s="93" t="s">
        <v>875</v>
      </c>
      <c r="B28" s="94">
        <v>109</v>
      </c>
    </row>
    <row r="29" spans="1:15" ht="13.2">
      <c r="A29" s="96" t="s">
        <v>876</v>
      </c>
      <c r="B29" s="98">
        <v>778</v>
      </c>
    </row>
    <row r="30" spans="1:15" ht="13.2">
      <c r="A30" s="93"/>
      <c r="B30" s="94">
        <v>47564296</v>
      </c>
    </row>
    <row r="31" spans="1:15" ht="13.2">
      <c r="A31" s="96"/>
      <c r="B31" s="98">
        <v>47329981</v>
      </c>
    </row>
    <row r="32" spans="1:15" ht="13.2">
      <c r="A32" s="93"/>
      <c r="B32" s="94">
        <v>45376763</v>
      </c>
    </row>
    <row r="33" spans="1:2" ht="13.2">
      <c r="A33" s="96"/>
      <c r="B33" s="98">
        <v>43900000</v>
      </c>
    </row>
    <row r="34" spans="1:2" ht="13.2">
      <c r="A34" s="93"/>
      <c r="B34" s="94">
        <v>42804200</v>
      </c>
    </row>
    <row r="35" spans="1:2" ht="13.2">
      <c r="A35" s="96"/>
      <c r="B35" s="98">
        <v>41762138</v>
      </c>
    </row>
    <row r="36" spans="1:2" ht="13.2">
      <c r="A36" s="93"/>
      <c r="B36" s="94">
        <v>41583600</v>
      </c>
    </row>
    <row r="37" spans="1:2" ht="13.2">
      <c r="A37" s="96"/>
      <c r="B37" s="98">
        <v>40150200</v>
      </c>
    </row>
    <row r="38" spans="1:2" ht="13.2">
      <c r="A38" s="93"/>
      <c r="B38" s="94">
        <v>38353000</v>
      </c>
    </row>
    <row r="39" spans="1:2" ht="13.2">
      <c r="A39" s="96"/>
      <c r="B39" s="98">
        <v>38161567</v>
      </c>
    </row>
    <row r="40" spans="1:2" ht="13.2">
      <c r="A40" s="93"/>
      <c r="B40" s="94">
        <v>36007134</v>
      </c>
    </row>
    <row r="41" spans="1:2" ht="13.2">
      <c r="A41" s="96"/>
      <c r="B41" s="98">
        <v>34393758</v>
      </c>
    </row>
    <row r="42" spans="1:2" ht="13.2">
      <c r="A42" s="93"/>
      <c r="B42" s="94">
        <v>34218169</v>
      </c>
    </row>
    <row r="43" spans="1:2" ht="13.2">
      <c r="A43" s="96"/>
      <c r="B43" s="98">
        <v>32890171</v>
      </c>
    </row>
    <row r="44" spans="1:2" ht="13.2">
      <c r="A44" s="93"/>
      <c r="B44" s="94">
        <v>32681720</v>
      </c>
    </row>
    <row r="45" spans="1:2" ht="13.2">
      <c r="A45" s="96"/>
      <c r="B45" s="98">
        <v>32625948</v>
      </c>
    </row>
    <row r="46" spans="1:2" ht="13.2">
      <c r="A46" s="93"/>
      <c r="B46" s="94">
        <v>31127674</v>
      </c>
    </row>
    <row r="47" spans="1:2" ht="13.2">
      <c r="A47" s="96"/>
      <c r="B47" s="98">
        <v>30955202</v>
      </c>
    </row>
    <row r="48" spans="1:2" ht="13.2">
      <c r="A48" s="93"/>
      <c r="B48" s="94">
        <v>30066648</v>
      </c>
    </row>
    <row r="49" spans="1:2" ht="13.2">
      <c r="A49" s="96"/>
      <c r="B49" s="98">
        <v>29996478</v>
      </c>
    </row>
    <row r="50" spans="1:2" ht="13.2">
      <c r="A50" s="93"/>
      <c r="B50" s="94">
        <v>29825968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172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/>
  <cols>
    <col min="7" max="8" width="5.44140625" customWidth="1"/>
  </cols>
  <sheetData>
    <row r="1" spans="1:17">
      <c r="A1" s="5"/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I1" s="7" t="s">
        <v>15</v>
      </c>
      <c r="M1" s="8" t="s">
        <v>12</v>
      </c>
      <c r="N1" s="9" t="s">
        <v>16</v>
      </c>
    </row>
    <row r="2" spans="1:17">
      <c r="A2" s="10" t="s">
        <v>17</v>
      </c>
      <c r="B2" s="10" t="s">
        <v>18</v>
      </c>
      <c r="C2" s="10" t="s">
        <v>20</v>
      </c>
      <c r="D2" s="10" t="s">
        <v>21</v>
      </c>
      <c r="E2" s="12">
        <v>9000</v>
      </c>
      <c r="F2" s="13">
        <v>38261</v>
      </c>
      <c r="M2" s="8" t="s">
        <v>30</v>
      </c>
      <c r="N2" s="9" t="s">
        <v>32</v>
      </c>
    </row>
    <row r="3" spans="1:17">
      <c r="A3" s="10" t="s">
        <v>33</v>
      </c>
      <c r="B3" s="10" t="s">
        <v>34</v>
      </c>
      <c r="C3" s="10" t="s">
        <v>20</v>
      </c>
      <c r="D3" s="10" t="s">
        <v>36</v>
      </c>
      <c r="E3" s="12">
        <v>8000</v>
      </c>
      <c r="F3" s="13">
        <v>38565</v>
      </c>
    </row>
    <row r="4" spans="1:17">
      <c r="A4" s="10" t="s">
        <v>37</v>
      </c>
      <c r="B4" s="10" t="s">
        <v>39</v>
      </c>
      <c r="C4" s="10" t="s">
        <v>20</v>
      </c>
      <c r="D4" s="10" t="s">
        <v>40</v>
      </c>
      <c r="E4" s="12">
        <v>8500</v>
      </c>
      <c r="F4" s="18">
        <v>38089</v>
      </c>
      <c r="P4" s="10" t="e">
        <f t="array" aca="1" ref="P4:P7" ca="1">_xludf.unique(D2:D172)</f>
        <v>#NAME?</v>
      </c>
      <c r="Q4" s="10" t="e">
        <f t="array" aca="1" ref="Q4:Q8" ca="1">_xludf.unique(C2:C172)</f>
        <v>#NAME?</v>
      </c>
    </row>
    <row r="5" spans="1:17">
      <c r="A5" s="10" t="s">
        <v>55</v>
      </c>
      <c r="B5" s="10" t="s">
        <v>56</v>
      </c>
      <c r="C5" s="10" t="s">
        <v>20</v>
      </c>
      <c r="D5" s="10" t="s">
        <v>30</v>
      </c>
      <c r="E5" s="12">
        <v>10000</v>
      </c>
      <c r="F5" s="13">
        <v>38049</v>
      </c>
      <c r="I5" s="5" t="s">
        <v>59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P5" s="10" t="e">
        <f ca="1"/>
        <v>#NAME?</v>
      </c>
      <c r="Q5" s="10" t="e">
        <f ca="1"/>
        <v>#NAME?</v>
      </c>
    </row>
    <row r="6" spans="1:17">
      <c r="A6" s="10" t="s">
        <v>68</v>
      </c>
      <c r="B6" s="10" t="s">
        <v>69</v>
      </c>
      <c r="C6" s="10" t="s">
        <v>20</v>
      </c>
      <c r="D6" s="10" t="s">
        <v>30</v>
      </c>
      <c r="E6" s="12">
        <v>9000</v>
      </c>
      <c r="F6" s="18">
        <v>35805</v>
      </c>
      <c r="I6" s="10" t="str">
        <f ca="1">IFERROR(__xludf.DUMMYFUNCTION("FILTER(A:F,D:D=M2,C:C=N2)"),"S006")</f>
        <v>S006</v>
      </c>
      <c r="J6" s="10" t="str">
        <f ca="1">IFERROR(__xludf.DUMMYFUNCTION("""COMPUTED_VALUE"""),"Annie Philips")</f>
        <v>Annie Philips</v>
      </c>
      <c r="K6" s="10" t="str">
        <f ca="1">IFERROR(__xludf.DUMMYFUNCTION("""COMPUTED_VALUE"""),"HR")</f>
        <v>HR</v>
      </c>
      <c r="L6" s="10" t="str">
        <f ca="1">IFERROR(__xludf.DUMMYFUNCTION("""COMPUTED_VALUE"""),"West")</f>
        <v>West</v>
      </c>
      <c r="M6" s="12">
        <f ca="1">IFERROR(__xludf.DUMMYFUNCTION("""COMPUTED_VALUE"""),11000)</f>
        <v>11000</v>
      </c>
      <c r="N6" s="13">
        <f ca="1">IFERROR(__xludf.DUMMYFUNCTION("""COMPUTED_VALUE"""),37565)</f>
        <v>37565</v>
      </c>
      <c r="P6" s="10" t="e">
        <f ca="1"/>
        <v>#NAME?</v>
      </c>
      <c r="Q6" s="10" t="e">
        <f ca="1"/>
        <v>#NAME?</v>
      </c>
    </row>
    <row r="7" spans="1:17">
      <c r="A7" s="10" t="s">
        <v>81</v>
      </c>
      <c r="B7" s="10" t="s">
        <v>82</v>
      </c>
      <c r="C7" s="10" t="s">
        <v>20</v>
      </c>
      <c r="D7" s="10" t="s">
        <v>30</v>
      </c>
      <c r="E7" s="12">
        <v>5000</v>
      </c>
      <c r="F7" s="18">
        <v>38229</v>
      </c>
      <c r="I7" s="10" t="str">
        <f ca="1">IFERROR(__xludf.DUMMYFUNCTION("""COMPUTED_VALUE"""),"S044")</f>
        <v>S044</v>
      </c>
      <c r="J7" s="10" t="str">
        <f ca="1">IFERROR(__xludf.DUMMYFUNCTION("""COMPUTED_VALUE"""),"Jackie Jones")</f>
        <v>Jackie Jones</v>
      </c>
      <c r="K7" s="10" t="str">
        <f ca="1">IFERROR(__xludf.DUMMYFUNCTION("""COMPUTED_VALUE"""),"HR")</f>
        <v>HR</v>
      </c>
      <c r="L7" s="10" t="str">
        <f ca="1">IFERROR(__xludf.DUMMYFUNCTION("""COMPUTED_VALUE"""),"West")</f>
        <v>West</v>
      </c>
      <c r="M7" s="12">
        <f ca="1">IFERROR(__xludf.DUMMYFUNCTION("""COMPUTED_VALUE"""),8100)</f>
        <v>8100</v>
      </c>
      <c r="N7" s="13">
        <f ca="1">IFERROR(__xludf.DUMMYFUNCTION("""COMPUTED_VALUE"""),37257)</f>
        <v>37257</v>
      </c>
      <c r="P7" s="10" t="e">
        <f ca="1"/>
        <v>#NAME?</v>
      </c>
      <c r="Q7" s="10" t="e">
        <f ca="1"/>
        <v>#NAME?</v>
      </c>
    </row>
    <row r="8" spans="1:17">
      <c r="A8" s="10" t="s">
        <v>85</v>
      </c>
      <c r="B8" s="10" t="s">
        <v>86</v>
      </c>
      <c r="C8" s="10" t="s">
        <v>20</v>
      </c>
      <c r="D8" s="10" t="s">
        <v>30</v>
      </c>
      <c r="E8" s="12">
        <v>4500</v>
      </c>
      <c r="F8" s="19">
        <v>38108</v>
      </c>
      <c r="I8" s="10" t="str">
        <f ca="1">IFERROR(__xludf.DUMMYFUNCTION("""COMPUTED_VALUE"""),"S084")</f>
        <v>S084</v>
      </c>
      <c r="J8" s="10" t="str">
        <f ca="1">IFERROR(__xludf.DUMMYFUNCTION("""COMPUTED_VALUE"""),"Kaylen O'Connor")</f>
        <v>Kaylen O'Connor</v>
      </c>
      <c r="K8" s="10" t="str">
        <f ca="1">IFERROR(__xludf.DUMMYFUNCTION("""COMPUTED_VALUE"""),"HR")</f>
        <v>HR</v>
      </c>
      <c r="L8" s="10" t="str">
        <f ca="1">IFERROR(__xludf.DUMMYFUNCTION("""COMPUTED_VALUE"""),"West")</f>
        <v>West</v>
      </c>
      <c r="M8" s="12">
        <f ca="1">IFERROR(__xludf.DUMMYFUNCTION("""COMPUTED_VALUE"""),9000)</f>
        <v>9000</v>
      </c>
      <c r="N8" s="19">
        <f ca="1">IFERROR(__xludf.DUMMYFUNCTION("""COMPUTED_VALUE"""),38473)</f>
        <v>38473</v>
      </c>
      <c r="Q8" s="10" t="e">
        <f ca="1"/>
        <v>#NAME?</v>
      </c>
    </row>
    <row r="9" spans="1:17">
      <c r="A9" s="10" t="s">
        <v>88</v>
      </c>
      <c r="B9" s="10" t="s">
        <v>89</v>
      </c>
      <c r="C9" s="10" t="s">
        <v>20</v>
      </c>
      <c r="D9" s="10" t="s">
        <v>36</v>
      </c>
      <c r="E9" s="12">
        <v>4000</v>
      </c>
      <c r="F9" s="18">
        <v>38159</v>
      </c>
      <c r="I9" s="10" t="str">
        <f ca="1">IFERROR(__xludf.DUMMYFUNCTION("""COMPUTED_VALUE"""),"S124")</f>
        <v>S124</v>
      </c>
      <c r="J9" s="10" t="str">
        <f ca="1">IFERROR(__xludf.DUMMYFUNCTION("""COMPUTED_VALUE"""),"Melissa Gable")</f>
        <v>Melissa Gable</v>
      </c>
      <c r="K9" s="10" t="str">
        <f ca="1">IFERROR(__xludf.DUMMYFUNCTION("""COMPUTED_VALUE"""),"HR")</f>
        <v>HR</v>
      </c>
      <c r="L9" s="10" t="str">
        <f ca="1">IFERROR(__xludf.DUMMYFUNCTION("""COMPUTED_VALUE"""),"West")</f>
        <v>West</v>
      </c>
      <c r="M9" s="12">
        <f ca="1">IFERROR(__xludf.DUMMYFUNCTION("""COMPUTED_VALUE"""),11000)</f>
        <v>11000</v>
      </c>
      <c r="N9" s="13">
        <f ca="1">IFERROR(__xludf.DUMMYFUNCTION("""COMPUTED_VALUE"""),37837)</f>
        <v>37837</v>
      </c>
    </row>
    <row r="10" spans="1:17">
      <c r="A10" s="10" t="s">
        <v>90</v>
      </c>
      <c r="B10" s="10" t="s">
        <v>91</v>
      </c>
      <c r="C10" s="10" t="s">
        <v>20</v>
      </c>
      <c r="D10" s="10" t="s">
        <v>21</v>
      </c>
      <c r="E10" s="12">
        <v>8000</v>
      </c>
      <c r="F10" s="13">
        <v>38299</v>
      </c>
      <c r="I10" s="10" t="str">
        <f ca="1">IFERROR(__xludf.DUMMYFUNCTION("""COMPUTED_VALUE"""),"S144")</f>
        <v>S144</v>
      </c>
      <c r="J10" s="10" t="str">
        <f ca="1">IFERROR(__xludf.DUMMYFUNCTION("""COMPUTED_VALUE"""),"Michael Williams")</f>
        <v>Michael Williams</v>
      </c>
      <c r="K10" s="10" t="str">
        <f ca="1">IFERROR(__xludf.DUMMYFUNCTION("""COMPUTED_VALUE"""),"HR")</f>
        <v>HR</v>
      </c>
      <c r="L10" s="10" t="str">
        <f ca="1">IFERROR(__xludf.DUMMYFUNCTION("""COMPUTED_VALUE"""),"West")</f>
        <v>West</v>
      </c>
      <c r="M10" s="12">
        <f ca="1">IFERROR(__xludf.DUMMYFUNCTION("""COMPUTED_VALUE"""),5300)</f>
        <v>5300</v>
      </c>
      <c r="N10" s="20">
        <f ca="1">IFERROR(__xludf.DUMMYFUNCTION("""COMPUTED_VALUE"""),38117)</f>
        <v>38117</v>
      </c>
    </row>
    <row r="11" spans="1:17">
      <c r="A11" s="10" t="s">
        <v>92</v>
      </c>
      <c r="B11" s="10" t="s">
        <v>93</v>
      </c>
      <c r="C11" s="10" t="s">
        <v>20</v>
      </c>
      <c r="D11" s="10" t="s">
        <v>21</v>
      </c>
      <c r="E11" s="12">
        <v>6700</v>
      </c>
      <c r="F11" s="18">
        <v>37739</v>
      </c>
      <c r="I11" s="10" t="str">
        <f ca="1">IFERROR(__xludf.DUMMYFUNCTION("""COMPUTED_VALUE"""),"S104")</f>
        <v>S104</v>
      </c>
      <c r="J11" s="10" t="str">
        <f ca="1">IFERROR(__xludf.DUMMYFUNCTION("""COMPUTED_VALUE"""),"Rita Perry")</f>
        <v>Rita Perry</v>
      </c>
      <c r="K11" s="10" t="str">
        <f ca="1">IFERROR(__xludf.DUMMYFUNCTION("""COMPUTED_VALUE"""),"HR")</f>
        <v>HR</v>
      </c>
      <c r="L11" s="10" t="str">
        <f ca="1">IFERROR(__xludf.DUMMYFUNCTION("""COMPUTED_VALUE"""),"West")</f>
        <v>West</v>
      </c>
      <c r="M11" s="12">
        <f ca="1">IFERROR(__xludf.DUMMYFUNCTION("""COMPUTED_VALUE"""),9000)</f>
        <v>9000</v>
      </c>
      <c r="N11" s="18">
        <f ca="1">IFERROR(__xludf.DUMMYFUNCTION("""COMPUTED_VALUE"""),36170)</f>
        <v>36170</v>
      </c>
    </row>
    <row r="12" spans="1:17">
      <c r="A12" s="10" t="s">
        <v>94</v>
      </c>
      <c r="B12" s="10" t="s">
        <v>95</v>
      </c>
      <c r="C12" s="10" t="s">
        <v>20</v>
      </c>
      <c r="D12" s="10" t="s">
        <v>36</v>
      </c>
      <c r="E12" s="12">
        <v>9000</v>
      </c>
      <c r="F12" s="18">
        <v>38439</v>
      </c>
    </row>
    <row r="13" spans="1:17">
      <c r="A13" s="10" t="s">
        <v>96</v>
      </c>
      <c r="B13" s="10" t="s">
        <v>97</v>
      </c>
      <c r="C13" s="10" t="s">
        <v>20</v>
      </c>
      <c r="D13" s="10" t="s">
        <v>30</v>
      </c>
      <c r="E13" s="12">
        <v>9000</v>
      </c>
      <c r="F13" s="13">
        <v>36892</v>
      </c>
    </row>
    <row r="14" spans="1:17">
      <c r="A14" s="10" t="s">
        <v>98</v>
      </c>
      <c r="B14" s="10" t="s">
        <v>99</v>
      </c>
      <c r="C14" s="10" t="s">
        <v>20</v>
      </c>
      <c r="D14" s="10" t="s">
        <v>30</v>
      </c>
      <c r="E14" s="12">
        <v>10000</v>
      </c>
      <c r="F14" s="18">
        <v>36413</v>
      </c>
    </row>
    <row r="15" spans="1:17">
      <c r="A15" s="10" t="s">
        <v>100</v>
      </c>
      <c r="B15" s="10" t="s">
        <v>101</v>
      </c>
      <c r="C15" s="10" t="s">
        <v>20</v>
      </c>
      <c r="D15" s="10" t="s">
        <v>40</v>
      </c>
      <c r="E15" s="12">
        <v>6700</v>
      </c>
      <c r="F15" s="13">
        <v>38412</v>
      </c>
    </row>
    <row r="16" spans="1:17">
      <c r="A16" s="10" t="s">
        <v>102</v>
      </c>
      <c r="B16" s="10" t="s">
        <v>103</v>
      </c>
      <c r="C16" s="10" t="s">
        <v>20</v>
      </c>
      <c r="D16" s="10" t="s">
        <v>36</v>
      </c>
      <c r="E16" s="12">
        <v>9000</v>
      </c>
      <c r="F16" s="13">
        <v>37956</v>
      </c>
    </row>
    <row r="17" spans="1:6">
      <c r="A17" s="10" t="s">
        <v>104</v>
      </c>
      <c r="B17" s="10" t="s">
        <v>105</v>
      </c>
      <c r="C17" s="10" t="s">
        <v>20</v>
      </c>
      <c r="D17" s="10" t="s">
        <v>21</v>
      </c>
      <c r="E17" s="12">
        <v>8500</v>
      </c>
      <c r="F17" s="13">
        <v>38019</v>
      </c>
    </row>
    <row r="18" spans="1:6">
      <c r="A18" s="10" t="s">
        <v>106</v>
      </c>
      <c r="B18" s="10" t="s">
        <v>107</v>
      </c>
      <c r="C18" s="10" t="s">
        <v>20</v>
      </c>
      <c r="D18" s="10" t="s">
        <v>40</v>
      </c>
      <c r="E18" s="12">
        <v>7600</v>
      </c>
      <c r="F18" s="18">
        <v>32676</v>
      </c>
    </row>
    <row r="19" spans="1:6">
      <c r="A19" s="10" t="s">
        <v>108</v>
      </c>
      <c r="B19" s="10" t="s">
        <v>109</v>
      </c>
      <c r="C19" s="10" t="s">
        <v>20</v>
      </c>
      <c r="D19" s="10" t="s">
        <v>40</v>
      </c>
      <c r="E19" s="12">
        <v>6000</v>
      </c>
      <c r="F19" s="18">
        <v>36109</v>
      </c>
    </row>
    <row r="20" spans="1:6">
      <c r="A20" s="10" t="s">
        <v>110</v>
      </c>
      <c r="B20" s="10" t="s">
        <v>111</v>
      </c>
      <c r="C20" s="10" t="s">
        <v>20</v>
      </c>
      <c r="D20" s="10" t="s">
        <v>36</v>
      </c>
      <c r="E20" s="12">
        <v>9900</v>
      </c>
      <c r="F20" s="13">
        <v>36739</v>
      </c>
    </row>
    <row r="21" spans="1:6">
      <c r="A21" s="10" t="s">
        <v>112</v>
      </c>
      <c r="B21" s="10" t="s">
        <v>113</v>
      </c>
      <c r="C21" s="10" t="s">
        <v>20</v>
      </c>
      <c r="D21" s="10" t="s">
        <v>30</v>
      </c>
      <c r="E21" s="12">
        <v>8500</v>
      </c>
      <c r="F21" s="13">
        <v>38509</v>
      </c>
    </row>
    <row r="22" spans="1:6">
      <c r="A22" s="10" t="s">
        <v>114</v>
      </c>
      <c r="B22" s="10" t="s">
        <v>115</v>
      </c>
      <c r="C22" s="10" t="s">
        <v>20</v>
      </c>
      <c r="D22" s="10" t="s">
        <v>21</v>
      </c>
      <c r="E22" s="12">
        <v>6000</v>
      </c>
      <c r="F22" s="18">
        <v>37191</v>
      </c>
    </row>
    <row r="23" spans="1:6">
      <c r="A23" s="10" t="s">
        <v>116</v>
      </c>
      <c r="B23" s="10" t="s">
        <v>117</v>
      </c>
      <c r="C23" s="10" t="s">
        <v>20</v>
      </c>
      <c r="D23" s="10" t="s">
        <v>30</v>
      </c>
      <c r="E23" s="12">
        <v>11500</v>
      </c>
      <c r="F23" s="18">
        <v>35824</v>
      </c>
    </row>
    <row r="24" spans="1:6">
      <c r="A24" s="10" t="s">
        <v>118</v>
      </c>
      <c r="B24" s="10" t="s">
        <v>119</v>
      </c>
      <c r="C24" s="10" t="s">
        <v>20</v>
      </c>
      <c r="D24" s="10" t="s">
        <v>40</v>
      </c>
      <c r="E24" s="12">
        <v>8500</v>
      </c>
      <c r="F24" s="18">
        <v>35665</v>
      </c>
    </row>
    <row r="25" spans="1:6">
      <c r="A25" s="10" t="s">
        <v>120</v>
      </c>
      <c r="B25" s="10" t="s">
        <v>121</v>
      </c>
      <c r="C25" s="10" t="s">
        <v>20</v>
      </c>
      <c r="D25" s="10" t="s">
        <v>40</v>
      </c>
      <c r="E25" s="12">
        <v>9000</v>
      </c>
      <c r="F25" s="13">
        <v>37809</v>
      </c>
    </row>
    <row r="26" spans="1:6">
      <c r="A26" s="10" t="s">
        <v>122</v>
      </c>
      <c r="B26" s="10" t="s">
        <v>123</v>
      </c>
      <c r="C26" s="10" t="s">
        <v>20</v>
      </c>
      <c r="D26" s="10" t="s">
        <v>30</v>
      </c>
      <c r="E26" s="12">
        <v>10000</v>
      </c>
      <c r="F26" s="18">
        <v>37949</v>
      </c>
    </row>
    <row r="27" spans="1:6">
      <c r="A27" s="10" t="s">
        <v>124</v>
      </c>
      <c r="B27" s="10" t="s">
        <v>125</v>
      </c>
      <c r="C27" s="10" t="s">
        <v>20</v>
      </c>
      <c r="D27" s="10" t="s">
        <v>30</v>
      </c>
      <c r="E27" s="12">
        <v>56000</v>
      </c>
      <c r="F27" s="18">
        <v>35969</v>
      </c>
    </row>
    <row r="28" spans="1:6">
      <c r="A28" s="10" t="s">
        <v>127</v>
      </c>
      <c r="B28" s="10" t="s">
        <v>128</v>
      </c>
      <c r="C28" s="10" t="s">
        <v>20</v>
      </c>
      <c r="D28" s="10" t="s">
        <v>21</v>
      </c>
      <c r="E28" s="12">
        <v>7600</v>
      </c>
      <c r="F28" s="18">
        <v>35956</v>
      </c>
    </row>
    <row r="29" spans="1:6">
      <c r="A29" s="10" t="s">
        <v>131</v>
      </c>
      <c r="B29" s="10" t="s">
        <v>132</v>
      </c>
      <c r="C29" s="10" t="s">
        <v>20</v>
      </c>
      <c r="D29" s="10" t="s">
        <v>21</v>
      </c>
      <c r="E29" s="12">
        <v>8500</v>
      </c>
      <c r="F29" s="18">
        <v>35512</v>
      </c>
    </row>
    <row r="30" spans="1:6">
      <c r="A30" s="10" t="s">
        <v>134</v>
      </c>
      <c r="B30" s="10" t="s">
        <v>135</v>
      </c>
      <c r="C30" s="10" t="s">
        <v>20</v>
      </c>
      <c r="D30" s="10" t="s">
        <v>36</v>
      </c>
      <c r="E30" s="12">
        <v>4500</v>
      </c>
      <c r="F30" s="18">
        <v>35818</v>
      </c>
    </row>
    <row r="31" spans="1:6">
      <c r="A31" s="10" t="s">
        <v>136</v>
      </c>
      <c r="B31" s="10" t="s">
        <v>137</v>
      </c>
      <c r="C31" s="10" t="s">
        <v>20</v>
      </c>
      <c r="D31" s="10" t="s">
        <v>36</v>
      </c>
      <c r="E31" s="12">
        <v>7500</v>
      </c>
      <c r="F31" s="18">
        <v>37879</v>
      </c>
    </row>
    <row r="32" spans="1:6">
      <c r="A32" s="10" t="s">
        <v>139</v>
      </c>
      <c r="B32" s="10" t="s">
        <v>140</v>
      </c>
      <c r="C32" s="10" t="s">
        <v>66</v>
      </c>
      <c r="D32" s="10" t="s">
        <v>21</v>
      </c>
      <c r="E32" s="12">
        <v>9900</v>
      </c>
      <c r="F32" s="13">
        <v>37045</v>
      </c>
    </row>
    <row r="33" spans="1:6">
      <c r="A33" s="10" t="s">
        <v>141</v>
      </c>
      <c r="B33" s="10" t="s">
        <v>140</v>
      </c>
      <c r="C33" s="10" t="s">
        <v>66</v>
      </c>
      <c r="D33" s="10" t="s">
        <v>21</v>
      </c>
      <c r="E33" s="12">
        <v>6000</v>
      </c>
      <c r="F33" s="18">
        <v>36443</v>
      </c>
    </row>
    <row r="34" spans="1:6">
      <c r="A34" s="10" t="s">
        <v>143</v>
      </c>
      <c r="B34" s="10" t="s">
        <v>144</v>
      </c>
      <c r="C34" s="10" t="s">
        <v>66</v>
      </c>
      <c r="D34" s="10" t="s">
        <v>36</v>
      </c>
      <c r="E34" s="12">
        <v>10000</v>
      </c>
      <c r="F34" s="18">
        <v>35696</v>
      </c>
    </row>
    <row r="35" spans="1:6">
      <c r="A35" s="10" t="s">
        <v>146</v>
      </c>
      <c r="B35" s="10" t="s">
        <v>147</v>
      </c>
      <c r="C35" s="10" t="s">
        <v>66</v>
      </c>
      <c r="D35" s="10" t="s">
        <v>36</v>
      </c>
      <c r="E35" s="12">
        <v>14000</v>
      </c>
      <c r="F35" s="18">
        <v>37823</v>
      </c>
    </row>
    <row r="36" spans="1:6">
      <c r="A36" s="10" t="s">
        <v>148</v>
      </c>
      <c r="B36" s="10" t="s">
        <v>149</v>
      </c>
      <c r="C36" s="10" t="s">
        <v>66</v>
      </c>
      <c r="D36" s="10" t="s">
        <v>30</v>
      </c>
      <c r="E36" s="12">
        <v>9000</v>
      </c>
      <c r="F36" s="20">
        <v>36290</v>
      </c>
    </row>
    <row r="37" spans="1:6">
      <c r="A37" s="10" t="s">
        <v>152</v>
      </c>
      <c r="B37" s="10" t="s">
        <v>154</v>
      </c>
      <c r="C37" s="10" t="s">
        <v>66</v>
      </c>
      <c r="D37" s="10" t="s">
        <v>21</v>
      </c>
      <c r="E37" s="12">
        <v>8000</v>
      </c>
      <c r="F37" s="18">
        <v>35836</v>
      </c>
    </row>
    <row r="38" spans="1:6">
      <c r="A38" s="10" t="s">
        <v>158</v>
      </c>
      <c r="B38" s="10" t="s">
        <v>160</v>
      </c>
      <c r="C38" s="10" t="s">
        <v>66</v>
      </c>
      <c r="D38" s="10" t="s">
        <v>40</v>
      </c>
      <c r="E38" s="10">
        <v>8500</v>
      </c>
      <c r="F38" s="13">
        <v>37681</v>
      </c>
    </row>
    <row r="39" spans="1:6">
      <c r="A39" s="10" t="s">
        <v>163</v>
      </c>
      <c r="B39" s="10" t="s">
        <v>166</v>
      </c>
      <c r="C39" s="10" t="s">
        <v>66</v>
      </c>
      <c r="D39" s="10" t="s">
        <v>30</v>
      </c>
      <c r="E39" s="12">
        <v>8500</v>
      </c>
      <c r="F39" s="18">
        <v>38453</v>
      </c>
    </row>
    <row r="40" spans="1:6">
      <c r="A40" s="10" t="s">
        <v>167</v>
      </c>
      <c r="B40" s="10" t="s">
        <v>168</v>
      </c>
      <c r="C40" s="10" t="s">
        <v>66</v>
      </c>
      <c r="D40" s="10" t="s">
        <v>36</v>
      </c>
      <c r="E40" s="12">
        <v>7900</v>
      </c>
      <c r="F40" s="13">
        <v>37834</v>
      </c>
    </row>
    <row r="41" spans="1:6">
      <c r="A41" s="10" t="s">
        <v>170</v>
      </c>
      <c r="B41" s="10" t="s">
        <v>171</v>
      </c>
      <c r="C41" s="10" t="s">
        <v>66</v>
      </c>
      <c r="D41" s="10" t="s">
        <v>40</v>
      </c>
      <c r="E41" s="10">
        <v>10000</v>
      </c>
      <c r="F41" s="13">
        <v>38292</v>
      </c>
    </row>
    <row r="42" spans="1:6">
      <c r="A42" s="10" t="s">
        <v>172</v>
      </c>
      <c r="B42" s="10" t="s">
        <v>173</v>
      </c>
      <c r="C42" s="10" t="s">
        <v>66</v>
      </c>
      <c r="D42" s="10" t="s">
        <v>40</v>
      </c>
      <c r="E42" s="10">
        <v>10000</v>
      </c>
      <c r="F42" s="18">
        <v>38313</v>
      </c>
    </row>
    <row r="43" spans="1:6">
      <c r="A43" s="10" t="s">
        <v>175</v>
      </c>
      <c r="B43" s="10" t="s">
        <v>176</v>
      </c>
      <c r="C43" s="10" t="s">
        <v>66</v>
      </c>
      <c r="D43" s="10" t="s">
        <v>21</v>
      </c>
      <c r="E43" s="12">
        <v>9000</v>
      </c>
      <c r="F43" s="18">
        <v>38523</v>
      </c>
    </row>
    <row r="44" spans="1:6">
      <c r="A44" s="10" t="s">
        <v>178</v>
      </c>
      <c r="B44" s="10" t="s">
        <v>179</v>
      </c>
      <c r="C44" s="10" t="s">
        <v>66</v>
      </c>
      <c r="D44" s="10" t="s">
        <v>36</v>
      </c>
      <c r="E44" s="12">
        <v>12000</v>
      </c>
      <c r="F44" s="18">
        <v>38103</v>
      </c>
    </row>
    <row r="45" spans="1:6">
      <c r="A45" s="10" t="s">
        <v>180</v>
      </c>
      <c r="B45" s="10" t="s">
        <v>181</v>
      </c>
      <c r="C45" s="10" t="s">
        <v>66</v>
      </c>
      <c r="D45" s="10" t="s">
        <v>30</v>
      </c>
      <c r="E45" s="12">
        <v>6700</v>
      </c>
      <c r="F45" s="13">
        <v>38173</v>
      </c>
    </row>
    <row r="46" spans="1:6">
      <c r="A46" s="10" t="s">
        <v>185</v>
      </c>
      <c r="B46" s="10" t="s">
        <v>187</v>
      </c>
      <c r="C46" s="10" t="s">
        <v>66</v>
      </c>
      <c r="D46" s="10" t="s">
        <v>21</v>
      </c>
      <c r="E46" s="12">
        <v>4500</v>
      </c>
      <c r="F46" s="18">
        <v>35999</v>
      </c>
    </row>
    <row r="47" spans="1:6">
      <c r="A47" s="10" t="s">
        <v>190</v>
      </c>
      <c r="B47" s="10" t="s">
        <v>191</v>
      </c>
      <c r="C47" s="10" t="s">
        <v>66</v>
      </c>
      <c r="D47" s="10" t="s">
        <v>21</v>
      </c>
      <c r="E47" s="12">
        <v>7500</v>
      </c>
      <c r="F47" s="13">
        <v>37963</v>
      </c>
    </row>
    <row r="48" spans="1:6">
      <c r="A48" s="10" t="s">
        <v>196</v>
      </c>
      <c r="B48" s="10" t="s">
        <v>198</v>
      </c>
      <c r="C48" s="10" t="s">
        <v>66</v>
      </c>
      <c r="D48" s="10" t="s">
        <v>21</v>
      </c>
      <c r="E48" s="12">
        <v>13000</v>
      </c>
      <c r="F48" s="18">
        <v>36504</v>
      </c>
    </row>
    <row r="49" spans="1:6">
      <c r="A49" s="10" t="s">
        <v>199</v>
      </c>
      <c r="B49" s="10" t="s">
        <v>200</v>
      </c>
      <c r="C49" s="10" t="s">
        <v>66</v>
      </c>
      <c r="D49" s="10" t="s">
        <v>30</v>
      </c>
      <c r="E49" s="12">
        <v>6000</v>
      </c>
      <c r="F49" s="13">
        <v>36770</v>
      </c>
    </row>
    <row r="50" spans="1:6">
      <c r="A50" s="10" t="s">
        <v>202</v>
      </c>
      <c r="B50" s="10" t="s">
        <v>203</v>
      </c>
      <c r="C50" s="10" t="s">
        <v>66</v>
      </c>
      <c r="D50" s="10" t="s">
        <v>21</v>
      </c>
      <c r="E50" s="12">
        <v>9900</v>
      </c>
      <c r="F50" s="13">
        <v>36923</v>
      </c>
    </row>
    <row r="51" spans="1:6">
      <c r="A51" s="10" t="s">
        <v>204</v>
      </c>
      <c r="B51" s="10" t="s">
        <v>205</v>
      </c>
      <c r="C51" s="10" t="s">
        <v>66</v>
      </c>
      <c r="D51" s="10" t="s">
        <v>40</v>
      </c>
      <c r="E51" s="10">
        <v>8000</v>
      </c>
      <c r="F51" s="20">
        <v>37753</v>
      </c>
    </row>
    <row r="52" spans="1:6">
      <c r="A52" s="10" t="s">
        <v>206</v>
      </c>
      <c r="B52" s="10" t="s">
        <v>207</v>
      </c>
      <c r="C52" s="10" t="s">
        <v>66</v>
      </c>
      <c r="D52" s="10" t="s">
        <v>36</v>
      </c>
      <c r="E52" s="12">
        <v>4500</v>
      </c>
      <c r="F52" s="13">
        <v>38443</v>
      </c>
    </row>
    <row r="53" spans="1:6">
      <c r="A53" s="10" t="s">
        <v>208</v>
      </c>
      <c r="B53" s="10" t="s">
        <v>209</v>
      </c>
      <c r="C53" s="10" t="s">
        <v>66</v>
      </c>
      <c r="D53" s="10" t="s">
        <v>36</v>
      </c>
      <c r="E53" s="10">
        <v>78000</v>
      </c>
      <c r="F53" s="18">
        <v>36139</v>
      </c>
    </row>
    <row r="54" spans="1:6">
      <c r="A54" s="10" t="s">
        <v>210</v>
      </c>
      <c r="B54" s="10" t="s">
        <v>211</v>
      </c>
      <c r="C54" s="10" t="s">
        <v>66</v>
      </c>
      <c r="D54" s="10" t="s">
        <v>36</v>
      </c>
      <c r="E54" s="12">
        <v>10000</v>
      </c>
      <c r="F54" s="18">
        <v>36360</v>
      </c>
    </row>
    <row r="55" spans="1:6">
      <c r="A55" s="10" t="s">
        <v>212</v>
      </c>
      <c r="B55" s="10" t="s">
        <v>213</v>
      </c>
      <c r="C55" s="10" t="s">
        <v>66</v>
      </c>
      <c r="D55" s="10" t="s">
        <v>40</v>
      </c>
      <c r="E55" s="10">
        <v>10000</v>
      </c>
      <c r="F55" s="18">
        <v>35986</v>
      </c>
    </row>
    <row r="56" spans="1:6">
      <c r="A56" s="10" t="s">
        <v>214</v>
      </c>
      <c r="B56" s="10" t="s">
        <v>215</v>
      </c>
      <c r="C56" s="10" t="s">
        <v>66</v>
      </c>
      <c r="D56" s="10" t="s">
        <v>21</v>
      </c>
      <c r="E56" s="12">
        <v>9000</v>
      </c>
      <c r="F56" s="13">
        <v>38139</v>
      </c>
    </row>
    <row r="57" spans="1:6">
      <c r="A57" s="10" t="s">
        <v>216</v>
      </c>
      <c r="B57" s="10" t="s">
        <v>217</v>
      </c>
      <c r="C57" s="10" t="s">
        <v>66</v>
      </c>
      <c r="D57" s="10" t="s">
        <v>21</v>
      </c>
      <c r="E57" s="12">
        <v>4000</v>
      </c>
      <c r="F57" s="18">
        <v>38243</v>
      </c>
    </row>
    <row r="58" spans="1:6">
      <c r="A58" s="10" t="s">
        <v>218</v>
      </c>
      <c r="B58" s="10" t="s">
        <v>219</v>
      </c>
      <c r="C58" s="10" t="s">
        <v>66</v>
      </c>
      <c r="D58" s="10" t="s">
        <v>30</v>
      </c>
      <c r="E58" s="12">
        <v>8000</v>
      </c>
      <c r="F58" s="18">
        <v>35849</v>
      </c>
    </row>
    <row r="59" spans="1:6">
      <c r="A59" s="10" t="s">
        <v>220</v>
      </c>
      <c r="B59" s="10" t="s">
        <v>221</v>
      </c>
      <c r="C59" s="10" t="s">
        <v>66</v>
      </c>
      <c r="D59" s="10" t="s">
        <v>30</v>
      </c>
      <c r="E59" s="12">
        <v>7600</v>
      </c>
      <c r="F59" s="18">
        <v>37893</v>
      </c>
    </row>
    <row r="60" spans="1:6">
      <c r="A60" s="10" t="s">
        <v>223</v>
      </c>
      <c r="B60" s="10" t="s">
        <v>224</v>
      </c>
      <c r="C60" s="10" t="s">
        <v>66</v>
      </c>
      <c r="D60" s="10" t="s">
        <v>30</v>
      </c>
      <c r="E60" s="12">
        <v>9900</v>
      </c>
      <c r="F60" s="13">
        <v>37987</v>
      </c>
    </row>
    <row r="61" spans="1:6">
      <c r="A61" s="10" t="s">
        <v>225</v>
      </c>
      <c r="B61" s="10" t="s">
        <v>226</v>
      </c>
      <c r="C61" s="10" t="s">
        <v>66</v>
      </c>
      <c r="D61" s="10" t="s">
        <v>40</v>
      </c>
      <c r="E61" s="10">
        <v>13000</v>
      </c>
      <c r="F61" s="18">
        <v>35543</v>
      </c>
    </row>
    <row r="62" spans="1:6">
      <c r="A62" s="10" t="s">
        <v>227</v>
      </c>
      <c r="B62" s="10" t="s">
        <v>228</v>
      </c>
      <c r="C62" s="10" t="s">
        <v>66</v>
      </c>
      <c r="D62" s="10" t="s">
        <v>36</v>
      </c>
      <c r="E62" s="12">
        <v>14000</v>
      </c>
      <c r="F62" s="18">
        <v>38383</v>
      </c>
    </row>
    <row r="63" spans="1:6">
      <c r="A63" s="10" t="s">
        <v>229</v>
      </c>
      <c r="B63" s="10" t="s">
        <v>230</v>
      </c>
      <c r="C63" s="10" t="s">
        <v>66</v>
      </c>
      <c r="D63" s="10" t="s">
        <v>40</v>
      </c>
      <c r="E63" s="12">
        <v>4500</v>
      </c>
      <c r="F63" s="13">
        <v>37073</v>
      </c>
    </row>
    <row r="64" spans="1:6">
      <c r="A64" s="10" t="s">
        <v>152</v>
      </c>
      <c r="B64" s="10" t="s">
        <v>231</v>
      </c>
      <c r="C64" s="10" t="s">
        <v>66</v>
      </c>
      <c r="D64" s="10" t="s">
        <v>21</v>
      </c>
      <c r="E64" s="12">
        <v>12500</v>
      </c>
      <c r="F64" s="13">
        <v>37530</v>
      </c>
    </row>
    <row r="65" spans="1:6">
      <c r="A65" s="10" t="s">
        <v>232</v>
      </c>
      <c r="B65" s="10" t="s">
        <v>233</v>
      </c>
      <c r="C65" s="10" t="s">
        <v>66</v>
      </c>
      <c r="D65" s="10" t="s">
        <v>40</v>
      </c>
      <c r="E65" s="12">
        <v>4000</v>
      </c>
      <c r="F65" s="18">
        <v>38033</v>
      </c>
    </row>
    <row r="66" spans="1:6">
      <c r="A66" s="10" t="s">
        <v>234</v>
      </c>
      <c r="B66" s="10" t="s">
        <v>235</v>
      </c>
      <c r="C66" s="10" t="s">
        <v>66</v>
      </c>
      <c r="D66" s="10" t="s">
        <v>36</v>
      </c>
      <c r="E66" s="12">
        <v>12000</v>
      </c>
      <c r="F66" s="13">
        <v>37226</v>
      </c>
    </row>
    <row r="67" spans="1:6">
      <c r="A67" s="10" t="s">
        <v>236</v>
      </c>
      <c r="B67" s="10" t="s">
        <v>237</v>
      </c>
      <c r="C67" s="10" t="s">
        <v>66</v>
      </c>
      <c r="D67" s="10" t="s">
        <v>30</v>
      </c>
      <c r="E67" s="12">
        <v>4000</v>
      </c>
      <c r="F67" s="13">
        <v>38596</v>
      </c>
    </row>
    <row r="68" spans="1:6">
      <c r="A68" s="10" t="s">
        <v>238</v>
      </c>
      <c r="B68" s="10" t="s">
        <v>239</v>
      </c>
      <c r="C68" s="10" t="s">
        <v>32</v>
      </c>
      <c r="D68" s="10" t="s">
        <v>30</v>
      </c>
      <c r="E68" s="12">
        <v>11000</v>
      </c>
      <c r="F68" s="13">
        <v>37565</v>
      </c>
    </row>
    <row r="69" spans="1:6">
      <c r="A69" s="10" t="s">
        <v>240</v>
      </c>
      <c r="B69" s="10" t="s">
        <v>241</v>
      </c>
      <c r="C69" s="10" t="s">
        <v>32</v>
      </c>
      <c r="D69" s="10" t="s">
        <v>40</v>
      </c>
      <c r="E69" s="10">
        <v>6500</v>
      </c>
      <c r="F69" s="13">
        <v>38537</v>
      </c>
    </row>
    <row r="70" spans="1:6">
      <c r="A70" s="10" t="s">
        <v>242</v>
      </c>
      <c r="B70" s="10" t="s">
        <v>243</v>
      </c>
      <c r="C70" s="10" t="s">
        <v>32</v>
      </c>
      <c r="D70" s="10" t="s">
        <v>40</v>
      </c>
      <c r="E70" s="10">
        <v>10000</v>
      </c>
      <c r="F70" s="13">
        <v>36951</v>
      </c>
    </row>
    <row r="71" spans="1:6">
      <c r="A71" s="10" t="s">
        <v>244</v>
      </c>
      <c r="B71" s="10" t="s">
        <v>245</v>
      </c>
      <c r="C71" s="10" t="s">
        <v>32</v>
      </c>
      <c r="D71" s="10" t="s">
        <v>40</v>
      </c>
      <c r="E71" s="10">
        <v>9900</v>
      </c>
      <c r="F71" s="18">
        <v>35864</v>
      </c>
    </row>
    <row r="72" spans="1:6">
      <c r="A72" s="10" t="s">
        <v>246</v>
      </c>
      <c r="B72" s="10" t="s">
        <v>247</v>
      </c>
      <c r="C72" s="10" t="s">
        <v>32</v>
      </c>
      <c r="D72" s="10" t="s">
        <v>21</v>
      </c>
      <c r="E72" s="12">
        <v>9900</v>
      </c>
      <c r="F72" s="13">
        <v>36800</v>
      </c>
    </row>
    <row r="73" spans="1:6">
      <c r="A73" s="10" t="s">
        <v>248</v>
      </c>
      <c r="B73" s="10" t="s">
        <v>249</v>
      </c>
      <c r="C73" s="10" t="s">
        <v>32</v>
      </c>
      <c r="D73" s="10" t="s">
        <v>30</v>
      </c>
      <c r="E73" s="12">
        <v>8100</v>
      </c>
      <c r="F73" s="13">
        <v>37257</v>
      </c>
    </row>
    <row r="74" spans="1:6">
      <c r="A74" s="10" t="s">
        <v>250</v>
      </c>
      <c r="B74" s="10" t="s">
        <v>251</v>
      </c>
      <c r="C74" s="10" t="s">
        <v>32</v>
      </c>
      <c r="D74" s="10" t="s">
        <v>36</v>
      </c>
      <c r="E74" s="12">
        <v>7900</v>
      </c>
      <c r="F74" s="13">
        <v>37104</v>
      </c>
    </row>
    <row r="75" spans="1:6">
      <c r="A75" s="10" t="s">
        <v>252</v>
      </c>
      <c r="B75" s="10" t="s">
        <v>253</v>
      </c>
      <c r="C75" s="10" t="s">
        <v>32</v>
      </c>
      <c r="D75" s="10" t="s">
        <v>36</v>
      </c>
      <c r="E75" s="12">
        <v>3400</v>
      </c>
      <c r="F75" s="18">
        <v>36017</v>
      </c>
    </row>
    <row r="76" spans="1:6">
      <c r="A76" s="10" t="s">
        <v>254</v>
      </c>
      <c r="B76" s="10" t="s">
        <v>255</v>
      </c>
      <c r="C76" s="10" t="s">
        <v>32</v>
      </c>
      <c r="D76" s="10" t="s">
        <v>40</v>
      </c>
      <c r="E76" s="10">
        <v>4500</v>
      </c>
      <c r="F76" s="18">
        <v>35022</v>
      </c>
    </row>
    <row r="77" spans="1:6">
      <c r="A77" s="10" t="s">
        <v>256</v>
      </c>
      <c r="B77" s="10" t="s">
        <v>257</v>
      </c>
      <c r="C77" s="10" t="s">
        <v>32</v>
      </c>
      <c r="D77" s="10" t="s">
        <v>40</v>
      </c>
      <c r="E77" s="10">
        <v>8500</v>
      </c>
      <c r="F77" s="18">
        <v>36474</v>
      </c>
    </row>
    <row r="78" spans="1:6">
      <c r="A78" s="10" t="s">
        <v>258</v>
      </c>
      <c r="B78" s="10" t="s">
        <v>259</v>
      </c>
      <c r="C78" s="10" t="s">
        <v>32</v>
      </c>
      <c r="D78" s="10" t="s">
        <v>36</v>
      </c>
      <c r="E78" s="12">
        <v>9000</v>
      </c>
      <c r="F78" s="13">
        <v>38047</v>
      </c>
    </row>
    <row r="79" spans="1:6">
      <c r="A79" s="10" t="s">
        <v>260</v>
      </c>
      <c r="B79" s="10" t="s">
        <v>261</v>
      </c>
      <c r="C79" s="10" t="s">
        <v>32</v>
      </c>
      <c r="D79" s="10" t="s">
        <v>36</v>
      </c>
      <c r="E79" s="12">
        <v>5500</v>
      </c>
      <c r="F79" s="13">
        <v>38327</v>
      </c>
    </row>
    <row r="80" spans="1:6">
      <c r="A80" s="10" t="s">
        <v>262</v>
      </c>
      <c r="B80" s="10" t="s">
        <v>176</v>
      </c>
      <c r="C80" s="10" t="s">
        <v>32</v>
      </c>
      <c r="D80" s="10" t="s">
        <v>21</v>
      </c>
      <c r="E80" s="12">
        <v>11000</v>
      </c>
      <c r="F80" s="13">
        <v>37408</v>
      </c>
    </row>
    <row r="81" spans="1:6">
      <c r="A81" s="10" t="s">
        <v>263</v>
      </c>
      <c r="B81" s="10" t="s">
        <v>264</v>
      </c>
      <c r="C81" s="10" t="s">
        <v>32</v>
      </c>
      <c r="D81" s="10" t="s">
        <v>30</v>
      </c>
      <c r="E81" s="12">
        <v>9000</v>
      </c>
      <c r="F81" s="19">
        <v>38473</v>
      </c>
    </row>
    <row r="82" spans="1:6">
      <c r="A82" s="10" t="s">
        <v>265</v>
      </c>
      <c r="B82" s="10" t="s">
        <v>266</v>
      </c>
      <c r="C82" s="10" t="s">
        <v>32</v>
      </c>
      <c r="D82" s="10" t="s">
        <v>40</v>
      </c>
      <c r="E82" s="10">
        <v>4500</v>
      </c>
      <c r="F82" s="18">
        <v>36030</v>
      </c>
    </row>
    <row r="83" spans="1:6">
      <c r="A83" s="10" t="s">
        <v>267</v>
      </c>
      <c r="B83" s="10" t="s">
        <v>268</v>
      </c>
      <c r="C83" s="10" t="s">
        <v>32</v>
      </c>
      <c r="D83" s="10" t="s">
        <v>40</v>
      </c>
      <c r="E83" s="10">
        <v>10000</v>
      </c>
      <c r="F83" s="18">
        <v>37977</v>
      </c>
    </row>
    <row r="84" spans="1:6">
      <c r="A84" s="10" t="s">
        <v>269</v>
      </c>
      <c r="B84" s="10" t="s">
        <v>270</v>
      </c>
      <c r="C84" s="10" t="s">
        <v>32</v>
      </c>
      <c r="D84" s="10" t="s">
        <v>21</v>
      </c>
      <c r="E84" s="12">
        <v>11000</v>
      </c>
      <c r="F84" s="18">
        <v>38397</v>
      </c>
    </row>
    <row r="85" spans="1:6">
      <c r="A85" s="10" t="s">
        <v>271</v>
      </c>
      <c r="B85" s="10" t="s">
        <v>272</v>
      </c>
      <c r="C85" s="10" t="s">
        <v>32</v>
      </c>
      <c r="D85" s="10" t="s">
        <v>40</v>
      </c>
      <c r="E85" s="12">
        <v>76000</v>
      </c>
      <c r="F85" s="18">
        <v>34719</v>
      </c>
    </row>
    <row r="86" spans="1:6">
      <c r="A86" s="10" t="s">
        <v>273</v>
      </c>
      <c r="B86" s="10" t="s">
        <v>274</v>
      </c>
      <c r="C86" s="10" t="s">
        <v>32</v>
      </c>
      <c r="D86" s="10" t="s">
        <v>21</v>
      </c>
      <c r="E86" s="12">
        <v>10000</v>
      </c>
      <c r="F86" s="18">
        <v>38187</v>
      </c>
    </row>
    <row r="87" spans="1:6">
      <c r="A87" s="10" t="s">
        <v>275</v>
      </c>
      <c r="B87" s="10" t="s">
        <v>276</v>
      </c>
      <c r="C87" s="10" t="s">
        <v>32</v>
      </c>
      <c r="D87" s="10" t="s">
        <v>36</v>
      </c>
      <c r="E87" s="12">
        <v>10000</v>
      </c>
      <c r="F87" s="13">
        <v>38322</v>
      </c>
    </row>
    <row r="88" spans="1:6">
      <c r="A88" s="10" t="s">
        <v>277</v>
      </c>
      <c r="B88" s="10" t="s">
        <v>278</v>
      </c>
      <c r="C88" s="10" t="s">
        <v>32</v>
      </c>
      <c r="D88" s="10" t="s">
        <v>40</v>
      </c>
      <c r="E88" s="10">
        <v>9000</v>
      </c>
      <c r="F88" s="18">
        <v>37820</v>
      </c>
    </row>
    <row r="89" spans="1:6">
      <c r="A89" s="10" t="s">
        <v>279</v>
      </c>
      <c r="B89" s="10" t="s">
        <v>280</v>
      </c>
      <c r="C89" s="10" t="s">
        <v>32</v>
      </c>
      <c r="D89" s="10" t="s">
        <v>30</v>
      </c>
      <c r="E89" s="12">
        <v>11000</v>
      </c>
      <c r="F89" s="13">
        <v>37837</v>
      </c>
    </row>
    <row r="90" spans="1:6">
      <c r="A90" s="10" t="s">
        <v>281</v>
      </c>
      <c r="B90" s="10" t="s">
        <v>283</v>
      </c>
      <c r="C90" s="10" t="s">
        <v>32</v>
      </c>
      <c r="D90" s="10" t="s">
        <v>21</v>
      </c>
      <c r="E90" s="12">
        <v>14000</v>
      </c>
      <c r="F90" s="18">
        <v>36321</v>
      </c>
    </row>
    <row r="91" spans="1:6">
      <c r="A91" s="10" t="s">
        <v>284</v>
      </c>
      <c r="B91" s="10" t="s">
        <v>286</v>
      </c>
      <c r="C91" s="10" t="s">
        <v>32</v>
      </c>
      <c r="D91" s="10" t="s">
        <v>30</v>
      </c>
      <c r="E91" s="12">
        <v>5300</v>
      </c>
      <c r="F91" s="20">
        <v>38117</v>
      </c>
    </row>
    <row r="92" spans="1:6">
      <c r="A92" s="10" t="s">
        <v>289</v>
      </c>
      <c r="B92" s="10" t="s">
        <v>290</v>
      </c>
      <c r="C92" s="10" t="s">
        <v>32</v>
      </c>
      <c r="D92" s="10" t="s">
        <v>40</v>
      </c>
      <c r="E92" s="10">
        <v>8500</v>
      </c>
      <c r="F92" s="18">
        <v>38257</v>
      </c>
    </row>
    <row r="93" spans="1:6">
      <c r="A93" s="10" t="s">
        <v>292</v>
      </c>
      <c r="B93" s="10" t="s">
        <v>293</v>
      </c>
      <c r="C93" s="10" t="s">
        <v>32</v>
      </c>
      <c r="D93" s="10" t="s">
        <v>40</v>
      </c>
      <c r="E93" s="10">
        <v>7100</v>
      </c>
      <c r="F93" s="13">
        <v>37561</v>
      </c>
    </row>
    <row r="94" spans="1:6">
      <c r="A94" s="10" t="s">
        <v>294</v>
      </c>
      <c r="B94" s="10" t="s">
        <v>295</v>
      </c>
      <c r="C94" s="10" t="s">
        <v>32</v>
      </c>
      <c r="D94" s="10" t="s">
        <v>21</v>
      </c>
      <c r="E94" s="12">
        <v>10000</v>
      </c>
      <c r="F94" s="18">
        <v>37907</v>
      </c>
    </row>
    <row r="95" spans="1:6">
      <c r="A95" s="10" t="s">
        <v>296</v>
      </c>
      <c r="B95" s="10" t="s">
        <v>297</v>
      </c>
      <c r="C95" s="10" t="s">
        <v>32</v>
      </c>
      <c r="D95" s="10" t="s">
        <v>30</v>
      </c>
      <c r="E95" s="12">
        <v>9000</v>
      </c>
      <c r="F95" s="18">
        <v>36170</v>
      </c>
    </row>
    <row r="96" spans="1:6">
      <c r="A96" s="10" t="s">
        <v>298</v>
      </c>
      <c r="B96" s="10" t="s">
        <v>299</v>
      </c>
      <c r="C96" s="10" t="s">
        <v>32</v>
      </c>
      <c r="D96" s="10" t="s">
        <v>21</v>
      </c>
      <c r="E96" s="12">
        <v>12000</v>
      </c>
      <c r="F96" s="13">
        <v>37865</v>
      </c>
    </row>
    <row r="97" spans="1:6">
      <c r="A97" s="10" t="s">
        <v>300</v>
      </c>
      <c r="B97" s="10" t="s">
        <v>301</v>
      </c>
      <c r="C97" s="10" t="s">
        <v>32</v>
      </c>
      <c r="D97" s="10" t="s">
        <v>40</v>
      </c>
      <c r="E97" s="10">
        <v>8500</v>
      </c>
      <c r="F97" s="13">
        <v>38169</v>
      </c>
    </row>
    <row r="98" spans="1:6">
      <c r="A98" s="10" t="s">
        <v>302</v>
      </c>
      <c r="B98" s="10" t="s">
        <v>303</v>
      </c>
      <c r="C98" s="10" t="s">
        <v>32</v>
      </c>
      <c r="D98" s="10" t="s">
        <v>36</v>
      </c>
      <c r="E98" s="12">
        <v>11000</v>
      </c>
      <c r="F98" s="20">
        <v>37767</v>
      </c>
    </row>
    <row r="99" spans="1:6">
      <c r="A99" s="10" t="s">
        <v>305</v>
      </c>
      <c r="B99" s="10" t="s">
        <v>306</v>
      </c>
      <c r="C99" s="10" t="s">
        <v>32</v>
      </c>
      <c r="D99" s="10" t="s">
        <v>36</v>
      </c>
      <c r="E99" s="12">
        <v>9900</v>
      </c>
      <c r="F99" s="20">
        <v>35573</v>
      </c>
    </row>
    <row r="100" spans="1:6">
      <c r="A100" s="10" t="s">
        <v>307</v>
      </c>
      <c r="B100" s="10" t="s">
        <v>309</v>
      </c>
      <c r="C100" s="10" t="s">
        <v>32</v>
      </c>
      <c r="D100" s="10" t="s">
        <v>36</v>
      </c>
      <c r="E100" s="12">
        <v>11000</v>
      </c>
      <c r="F100" s="13">
        <v>37712</v>
      </c>
    </row>
    <row r="101" spans="1:6">
      <c r="A101" s="10" t="s">
        <v>310</v>
      </c>
      <c r="B101" s="10" t="s">
        <v>311</v>
      </c>
      <c r="C101" s="10" t="s">
        <v>84</v>
      </c>
      <c r="D101" s="10" t="s">
        <v>36</v>
      </c>
      <c r="E101" s="12">
        <v>4500</v>
      </c>
      <c r="F101" s="13">
        <v>37469</v>
      </c>
    </row>
    <row r="102" spans="1:6">
      <c r="A102" s="10" t="s">
        <v>312</v>
      </c>
      <c r="B102" s="10" t="s">
        <v>313</v>
      </c>
      <c r="C102" s="10" t="s">
        <v>84</v>
      </c>
      <c r="D102" s="10" t="s">
        <v>21</v>
      </c>
      <c r="E102" s="12">
        <v>4000</v>
      </c>
      <c r="F102" s="18">
        <v>36078</v>
      </c>
    </row>
    <row r="103" spans="1:6">
      <c r="A103" s="10" t="s">
        <v>314</v>
      </c>
      <c r="B103" s="10" t="s">
        <v>315</v>
      </c>
      <c r="C103" s="10" t="s">
        <v>84</v>
      </c>
      <c r="D103" s="10" t="s">
        <v>30</v>
      </c>
      <c r="E103" s="12">
        <v>15000</v>
      </c>
      <c r="F103" s="13">
        <v>37622</v>
      </c>
    </row>
    <row r="104" spans="1:6">
      <c r="A104" s="10" t="s">
        <v>318</v>
      </c>
      <c r="B104" s="10" t="s">
        <v>319</v>
      </c>
      <c r="C104" s="10" t="s">
        <v>84</v>
      </c>
      <c r="D104" s="10" t="s">
        <v>30</v>
      </c>
      <c r="E104" s="12">
        <v>4500</v>
      </c>
      <c r="F104" s="18">
        <v>35484</v>
      </c>
    </row>
    <row r="105" spans="1:6">
      <c r="A105" s="10" t="s">
        <v>324</v>
      </c>
      <c r="B105" s="10" t="s">
        <v>325</v>
      </c>
      <c r="C105" s="10" t="s">
        <v>84</v>
      </c>
      <c r="D105" s="10" t="s">
        <v>40</v>
      </c>
      <c r="E105" s="10">
        <v>7100</v>
      </c>
      <c r="F105" s="13">
        <v>38534</v>
      </c>
    </row>
    <row r="106" spans="1:6">
      <c r="A106" s="10" t="s">
        <v>331</v>
      </c>
      <c r="B106" s="10" t="s">
        <v>332</v>
      </c>
      <c r="C106" s="10" t="s">
        <v>84</v>
      </c>
      <c r="D106" s="10" t="s">
        <v>21</v>
      </c>
      <c r="E106" s="12">
        <v>10000</v>
      </c>
      <c r="F106" s="18">
        <v>37795</v>
      </c>
    </row>
    <row r="107" spans="1:6">
      <c r="A107" s="10" t="s">
        <v>338</v>
      </c>
      <c r="B107" s="10" t="s">
        <v>339</v>
      </c>
      <c r="C107" s="10" t="s">
        <v>84</v>
      </c>
      <c r="D107" s="10" t="s">
        <v>30</v>
      </c>
      <c r="E107" s="12">
        <v>7900</v>
      </c>
      <c r="F107" s="13">
        <v>37104</v>
      </c>
    </row>
    <row r="108" spans="1:6">
      <c r="A108" s="10" t="s">
        <v>344</v>
      </c>
      <c r="B108" s="10" t="s">
        <v>345</v>
      </c>
      <c r="C108" s="10" t="s">
        <v>84</v>
      </c>
      <c r="D108" s="10" t="s">
        <v>21</v>
      </c>
      <c r="E108" s="12">
        <v>11500</v>
      </c>
      <c r="F108" s="18">
        <v>35634</v>
      </c>
    </row>
    <row r="109" spans="1:6">
      <c r="A109" s="10" t="s">
        <v>346</v>
      </c>
      <c r="B109" s="10" t="s">
        <v>347</v>
      </c>
      <c r="C109" s="10" t="s">
        <v>84</v>
      </c>
      <c r="D109" s="10" t="s">
        <v>30</v>
      </c>
      <c r="E109" s="12">
        <v>8500</v>
      </c>
      <c r="F109" s="18">
        <v>36091</v>
      </c>
    </row>
    <row r="110" spans="1:6">
      <c r="A110" s="10" t="s">
        <v>348</v>
      </c>
      <c r="B110" s="10" t="s">
        <v>350</v>
      </c>
      <c r="C110" s="10" t="s">
        <v>84</v>
      </c>
      <c r="D110" s="10" t="s">
        <v>30</v>
      </c>
      <c r="E110" s="12">
        <v>14000</v>
      </c>
      <c r="F110" s="18">
        <v>38005</v>
      </c>
    </row>
    <row r="111" spans="1:6">
      <c r="A111" s="10" t="s">
        <v>351</v>
      </c>
      <c r="B111" s="10" t="s">
        <v>353</v>
      </c>
      <c r="C111" s="10" t="s">
        <v>84</v>
      </c>
      <c r="D111" s="10" t="s">
        <v>21</v>
      </c>
      <c r="E111" s="12">
        <v>8000</v>
      </c>
      <c r="F111" s="13">
        <v>38384</v>
      </c>
    </row>
    <row r="112" spans="1:6">
      <c r="A112" s="10" t="s">
        <v>355</v>
      </c>
      <c r="B112" s="10" t="s">
        <v>356</v>
      </c>
      <c r="C112" s="10" t="s">
        <v>84</v>
      </c>
      <c r="D112" s="10" t="s">
        <v>21</v>
      </c>
      <c r="E112" s="12">
        <v>10000</v>
      </c>
      <c r="F112" s="13">
        <v>37165</v>
      </c>
    </row>
    <row r="113" spans="1:6">
      <c r="A113" s="10" t="s">
        <v>358</v>
      </c>
      <c r="B113" s="10" t="s">
        <v>359</v>
      </c>
      <c r="C113" s="10" t="s">
        <v>84</v>
      </c>
      <c r="D113" s="10" t="s">
        <v>36</v>
      </c>
      <c r="E113" s="12">
        <v>10000</v>
      </c>
      <c r="F113" s="13">
        <v>38687</v>
      </c>
    </row>
    <row r="114" spans="1:6">
      <c r="A114" s="10" t="s">
        <v>361</v>
      </c>
      <c r="B114" s="10" t="s">
        <v>362</v>
      </c>
      <c r="C114" s="10" t="s">
        <v>84</v>
      </c>
      <c r="D114" s="10" t="s">
        <v>40</v>
      </c>
      <c r="E114" s="10">
        <v>8500</v>
      </c>
      <c r="F114" s="18">
        <v>38425</v>
      </c>
    </row>
    <row r="115" spans="1:6">
      <c r="A115" s="10" t="s">
        <v>363</v>
      </c>
      <c r="B115" s="10" t="s">
        <v>364</v>
      </c>
      <c r="C115" s="10" t="s">
        <v>84</v>
      </c>
      <c r="D115" s="10" t="s">
        <v>36</v>
      </c>
      <c r="E115" s="12">
        <v>10000</v>
      </c>
      <c r="F115" s="18">
        <v>36382</v>
      </c>
    </row>
    <row r="116" spans="1:6">
      <c r="A116" s="10" t="s">
        <v>366</v>
      </c>
      <c r="B116" s="10" t="s">
        <v>367</v>
      </c>
      <c r="C116" s="10" t="s">
        <v>84</v>
      </c>
      <c r="D116" s="10" t="s">
        <v>36</v>
      </c>
      <c r="E116" s="12">
        <v>6000</v>
      </c>
      <c r="F116" s="18">
        <v>38215</v>
      </c>
    </row>
    <row r="117" spans="1:6">
      <c r="A117" s="10" t="s">
        <v>369</v>
      </c>
      <c r="B117" s="10" t="s">
        <v>370</v>
      </c>
      <c r="C117" s="10" t="s">
        <v>84</v>
      </c>
      <c r="D117" s="10" t="s">
        <v>40</v>
      </c>
      <c r="E117" s="10">
        <v>9000</v>
      </c>
      <c r="F117" s="13">
        <v>37316</v>
      </c>
    </row>
    <row r="118" spans="1:6">
      <c r="A118" s="10" t="s">
        <v>372</v>
      </c>
      <c r="B118" s="10" t="s">
        <v>373</v>
      </c>
      <c r="C118" s="10" t="s">
        <v>84</v>
      </c>
      <c r="D118" s="10" t="s">
        <v>36</v>
      </c>
      <c r="E118" s="12">
        <v>9000</v>
      </c>
      <c r="F118" s="13">
        <v>36861</v>
      </c>
    </row>
    <row r="119" spans="1:6">
      <c r="A119" s="10" t="s">
        <v>375</v>
      </c>
      <c r="B119" s="10" t="s">
        <v>377</v>
      </c>
      <c r="C119" s="10" t="s">
        <v>84</v>
      </c>
      <c r="D119" s="10" t="s">
        <v>21</v>
      </c>
      <c r="E119" s="12">
        <v>9900</v>
      </c>
      <c r="F119" s="18">
        <v>36122</v>
      </c>
    </row>
    <row r="120" spans="1:6">
      <c r="A120" s="10" t="s">
        <v>379</v>
      </c>
      <c r="B120" s="10" t="s">
        <v>380</v>
      </c>
      <c r="C120" s="10" t="s">
        <v>84</v>
      </c>
      <c r="D120" s="10" t="s">
        <v>40</v>
      </c>
      <c r="E120" s="10">
        <v>10000</v>
      </c>
      <c r="F120" s="13">
        <v>37926</v>
      </c>
    </row>
    <row r="121" spans="1:6">
      <c r="A121" s="10" t="s">
        <v>382</v>
      </c>
      <c r="B121" s="10" t="s">
        <v>384</v>
      </c>
      <c r="C121" s="10" t="s">
        <v>84</v>
      </c>
      <c r="D121" s="10" t="s">
        <v>36</v>
      </c>
      <c r="E121" s="12">
        <v>9000</v>
      </c>
      <c r="F121" s="20">
        <v>35938</v>
      </c>
    </row>
    <row r="122" spans="1:6">
      <c r="A122" s="10" t="s">
        <v>386</v>
      </c>
      <c r="B122" s="10" t="s">
        <v>388</v>
      </c>
      <c r="C122" s="10" t="s">
        <v>84</v>
      </c>
      <c r="D122" s="10" t="s">
        <v>36</v>
      </c>
      <c r="E122" s="12">
        <v>5000</v>
      </c>
      <c r="F122" s="18">
        <v>37935</v>
      </c>
    </row>
    <row r="123" spans="1:6">
      <c r="A123" s="10" t="s">
        <v>391</v>
      </c>
      <c r="B123" s="10" t="s">
        <v>392</v>
      </c>
      <c r="C123" s="10" t="s">
        <v>84</v>
      </c>
      <c r="D123" s="10" t="s">
        <v>40</v>
      </c>
      <c r="E123" s="10">
        <v>11000</v>
      </c>
      <c r="F123" s="13">
        <v>36708</v>
      </c>
    </row>
    <row r="124" spans="1:6">
      <c r="A124" s="10" t="s">
        <v>393</v>
      </c>
      <c r="B124" s="10" t="s">
        <v>394</v>
      </c>
      <c r="C124" s="10" t="s">
        <v>84</v>
      </c>
      <c r="D124" s="10" t="s">
        <v>30</v>
      </c>
      <c r="E124" s="12">
        <v>4500</v>
      </c>
      <c r="F124" s="19">
        <v>37012</v>
      </c>
    </row>
    <row r="125" spans="1:6">
      <c r="A125" s="10" t="s">
        <v>395</v>
      </c>
      <c r="B125" s="10" t="s">
        <v>396</v>
      </c>
      <c r="C125" s="10" t="s">
        <v>84</v>
      </c>
      <c r="D125" s="10" t="s">
        <v>40</v>
      </c>
      <c r="E125" s="10">
        <v>9000</v>
      </c>
      <c r="F125" s="18">
        <v>36229</v>
      </c>
    </row>
    <row r="126" spans="1:6">
      <c r="A126" s="10" t="s">
        <v>397</v>
      </c>
      <c r="B126" s="10" t="s">
        <v>398</v>
      </c>
      <c r="C126" s="10" t="s">
        <v>84</v>
      </c>
      <c r="D126" s="10" t="s">
        <v>36</v>
      </c>
      <c r="E126" s="12">
        <v>9000</v>
      </c>
      <c r="F126" s="13">
        <v>38078</v>
      </c>
    </row>
    <row r="127" spans="1:6">
      <c r="A127" s="10" t="s">
        <v>400</v>
      </c>
      <c r="B127" s="10" t="s">
        <v>401</v>
      </c>
      <c r="C127" s="10" t="s">
        <v>84</v>
      </c>
      <c r="D127" s="10" t="s">
        <v>21</v>
      </c>
      <c r="E127" s="12">
        <v>10000</v>
      </c>
      <c r="F127" s="13">
        <v>37773</v>
      </c>
    </row>
    <row r="128" spans="1:6">
      <c r="A128" s="10" t="s">
        <v>403</v>
      </c>
      <c r="B128" s="10" t="s">
        <v>405</v>
      </c>
      <c r="C128" s="10" t="s">
        <v>84</v>
      </c>
      <c r="D128" s="10" t="s">
        <v>30</v>
      </c>
      <c r="E128" s="12">
        <v>10000</v>
      </c>
      <c r="F128" s="18">
        <v>38285</v>
      </c>
    </row>
    <row r="129" spans="1:6">
      <c r="A129" s="10" t="s">
        <v>409</v>
      </c>
      <c r="B129" s="10" t="s">
        <v>410</v>
      </c>
      <c r="C129" s="10" t="s">
        <v>84</v>
      </c>
      <c r="D129" s="10" t="s">
        <v>36</v>
      </c>
      <c r="E129" s="12">
        <v>8000</v>
      </c>
      <c r="F129" s="20">
        <v>38495</v>
      </c>
    </row>
    <row r="130" spans="1:6">
      <c r="A130" s="10" t="s">
        <v>412</v>
      </c>
      <c r="B130" s="10" t="s">
        <v>413</v>
      </c>
      <c r="C130" s="10" t="s">
        <v>84</v>
      </c>
      <c r="D130" s="10" t="s">
        <v>30</v>
      </c>
      <c r="E130" s="12">
        <v>12000</v>
      </c>
      <c r="F130" s="18">
        <v>37725</v>
      </c>
    </row>
    <row r="131" spans="1:6">
      <c r="A131" s="10" t="s">
        <v>415</v>
      </c>
      <c r="B131" s="10" t="s">
        <v>416</v>
      </c>
      <c r="C131" s="10" t="s">
        <v>84</v>
      </c>
      <c r="D131" s="10" t="s">
        <v>21</v>
      </c>
      <c r="E131" s="12">
        <v>10000</v>
      </c>
      <c r="F131" s="13">
        <v>38355</v>
      </c>
    </row>
    <row r="132" spans="1:6">
      <c r="A132" s="10" t="s">
        <v>418</v>
      </c>
      <c r="B132" s="10" t="s">
        <v>419</v>
      </c>
      <c r="C132" s="10" t="s">
        <v>84</v>
      </c>
      <c r="D132" s="10" t="s">
        <v>40</v>
      </c>
      <c r="E132" s="12">
        <v>8000</v>
      </c>
      <c r="F132" s="18">
        <v>38369</v>
      </c>
    </row>
    <row r="133" spans="1:6">
      <c r="A133" s="10" t="s">
        <v>421</v>
      </c>
      <c r="B133" s="10" t="s">
        <v>422</v>
      </c>
      <c r="C133" s="10" t="s">
        <v>87</v>
      </c>
      <c r="D133" s="10" t="s">
        <v>36</v>
      </c>
      <c r="E133" s="12">
        <v>12500</v>
      </c>
      <c r="F133" s="18">
        <v>36061</v>
      </c>
    </row>
    <row r="134" spans="1:6">
      <c r="A134" s="10" t="s">
        <v>424</v>
      </c>
      <c r="B134" s="10" t="s">
        <v>425</v>
      </c>
      <c r="C134" s="10" t="s">
        <v>87</v>
      </c>
      <c r="D134" s="10" t="s">
        <v>36</v>
      </c>
      <c r="E134" s="12">
        <v>13000</v>
      </c>
      <c r="F134" s="13">
        <v>37991</v>
      </c>
    </row>
    <row r="135" spans="1:6">
      <c r="A135" s="10" t="s">
        <v>427</v>
      </c>
      <c r="B135" s="10" t="s">
        <v>429</v>
      </c>
      <c r="C135" s="10" t="s">
        <v>87</v>
      </c>
      <c r="D135" s="10" t="s">
        <v>21</v>
      </c>
      <c r="E135" s="12">
        <v>13000</v>
      </c>
      <c r="F135" s="13">
        <v>37895</v>
      </c>
    </row>
    <row r="136" spans="1:6">
      <c r="A136" s="10" t="s">
        <v>431</v>
      </c>
      <c r="B136" s="10" t="s">
        <v>432</v>
      </c>
      <c r="C136" s="10" t="s">
        <v>87</v>
      </c>
      <c r="D136" s="10" t="s">
        <v>40</v>
      </c>
      <c r="E136" s="10">
        <v>12000</v>
      </c>
      <c r="F136" s="18">
        <v>35908</v>
      </c>
    </row>
    <row r="137" spans="1:6">
      <c r="A137" s="10" t="s">
        <v>434</v>
      </c>
      <c r="B137" s="10" t="s">
        <v>435</v>
      </c>
      <c r="C137" s="10" t="s">
        <v>87</v>
      </c>
      <c r="D137" s="10" t="s">
        <v>21</v>
      </c>
      <c r="E137" s="12">
        <v>9000</v>
      </c>
      <c r="F137" s="19">
        <v>36654</v>
      </c>
    </row>
    <row r="138" spans="1:6">
      <c r="A138" s="10" t="s">
        <v>436</v>
      </c>
      <c r="B138" s="10" t="s">
        <v>437</v>
      </c>
      <c r="C138" s="10" t="s">
        <v>87</v>
      </c>
      <c r="D138" s="10" t="s">
        <v>40</v>
      </c>
      <c r="E138" s="12">
        <v>4500</v>
      </c>
      <c r="F138" s="18">
        <v>37921</v>
      </c>
    </row>
    <row r="139" spans="1:6">
      <c r="A139" s="10" t="s">
        <v>438</v>
      </c>
      <c r="B139" s="10" t="s">
        <v>439</v>
      </c>
      <c r="C139" s="10" t="s">
        <v>87</v>
      </c>
      <c r="D139" s="10" t="s">
        <v>36</v>
      </c>
      <c r="E139" s="12">
        <v>9900</v>
      </c>
      <c r="F139" s="18">
        <v>38551</v>
      </c>
    </row>
    <row r="140" spans="1:6">
      <c r="A140" s="10" t="s">
        <v>441</v>
      </c>
      <c r="B140" s="10" t="s">
        <v>443</v>
      </c>
      <c r="C140" s="10" t="s">
        <v>87</v>
      </c>
      <c r="D140" s="10" t="s">
        <v>36</v>
      </c>
      <c r="E140" s="12">
        <v>57000</v>
      </c>
      <c r="F140" s="18">
        <v>38271</v>
      </c>
    </row>
    <row r="141" spans="1:6">
      <c r="A141" s="10" t="s">
        <v>444</v>
      </c>
      <c r="B141" s="10" t="s">
        <v>445</v>
      </c>
      <c r="C141" s="10" t="s">
        <v>87</v>
      </c>
      <c r="D141" s="10" t="s">
        <v>40</v>
      </c>
      <c r="E141" s="10">
        <v>6000</v>
      </c>
      <c r="F141" s="13">
        <v>37438</v>
      </c>
    </row>
    <row r="142" spans="1:6">
      <c r="A142" s="10" t="s">
        <v>446</v>
      </c>
      <c r="B142" s="10" t="s">
        <v>447</v>
      </c>
      <c r="C142" s="10" t="s">
        <v>87</v>
      </c>
      <c r="D142" s="10" t="s">
        <v>30</v>
      </c>
      <c r="E142" s="12">
        <v>8000</v>
      </c>
      <c r="F142" s="18">
        <v>38061</v>
      </c>
    </row>
    <row r="143" spans="1:6">
      <c r="A143" s="10" t="s">
        <v>448</v>
      </c>
      <c r="B143" s="10" t="s">
        <v>449</v>
      </c>
      <c r="C143" s="10" t="s">
        <v>87</v>
      </c>
      <c r="D143" s="10" t="s">
        <v>21</v>
      </c>
      <c r="E143" s="12">
        <v>6000</v>
      </c>
      <c r="F143" s="20">
        <v>38131</v>
      </c>
    </row>
    <row r="144" spans="1:6">
      <c r="A144" s="10" t="s">
        <v>451</v>
      </c>
      <c r="B144" s="10" t="s">
        <v>452</v>
      </c>
      <c r="C144" s="10" t="s">
        <v>87</v>
      </c>
      <c r="D144" s="10" t="s">
        <v>30</v>
      </c>
      <c r="E144" s="12">
        <v>4000</v>
      </c>
      <c r="F144" s="13">
        <v>37135</v>
      </c>
    </row>
    <row r="145" spans="1:6">
      <c r="A145" s="10" t="s">
        <v>454</v>
      </c>
      <c r="B145" s="10" t="s">
        <v>455</v>
      </c>
      <c r="C145" s="10" t="s">
        <v>87</v>
      </c>
      <c r="D145" s="10" t="s">
        <v>36</v>
      </c>
      <c r="E145" s="12">
        <v>9000</v>
      </c>
      <c r="F145" s="18">
        <v>37545</v>
      </c>
    </row>
    <row r="146" spans="1:6">
      <c r="A146" s="10" t="s">
        <v>456</v>
      </c>
      <c r="B146" s="10" t="s">
        <v>457</v>
      </c>
      <c r="C146" s="10" t="s">
        <v>87</v>
      </c>
      <c r="D146" s="10" t="s">
        <v>21</v>
      </c>
      <c r="E146" s="12">
        <v>7100</v>
      </c>
      <c r="F146" s="13">
        <v>36678</v>
      </c>
    </row>
    <row r="147" spans="1:6">
      <c r="A147" s="10" t="s">
        <v>458</v>
      </c>
      <c r="B147" s="10" t="s">
        <v>459</v>
      </c>
      <c r="C147" s="10" t="s">
        <v>87</v>
      </c>
      <c r="D147" s="10" t="s">
        <v>21</v>
      </c>
      <c r="E147" s="12">
        <v>10000</v>
      </c>
      <c r="F147" s="13">
        <v>38504</v>
      </c>
    </row>
    <row r="148" spans="1:6">
      <c r="A148" s="10" t="s">
        <v>461</v>
      </c>
      <c r="B148" s="10" t="s">
        <v>462</v>
      </c>
      <c r="C148" s="10" t="s">
        <v>87</v>
      </c>
      <c r="D148" s="10" t="s">
        <v>36</v>
      </c>
      <c r="E148" s="12">
        <v>6700</v>
      </c>
      <c r="F148" s="13">
        <v>37591</v>
      </c>
    </row>
    <row r="149" spans="1:6">
      <c r="A149" s="10" t="s">
        <v>464</v>
      </c>
      <c r="B149" s="10" t="s">
        <v>465</v>
      </c>
      <c r="C149" s="10" t="s">
        <v>87</v>
      </c>
      <c r="D149" s="10" t="s">
        <v>40</v>
      </c>
      <c r="E149" s="10">
        <v>8000</v>
      </c>
      <c r="F149" s="13">
        <v>36831</v>
      </c>
    </row>
    <row r="150" spans="1:6">
      <c r="A150" s="10" t="s">
        <v>466</v>
      </c>
      <c r="B150" s="10" t="s">
        <v>467</v>
      </c>
      <c r="C150" s="10" t="s">
        <v>87</v>
      </c>
      <c r="D150" s="10" t="s">
        <v>40</v>
      </c>
      <c r="E150" s="10">
        <v>10000</v>
      </c>
      <c r="F150" s="13">
        <v>38201</v>
      </c>
    </row>
    <row r="151" spans="1:6">
      <c r="A151" s="10" t="s">
        <v>468</v>
      </c>
      <c r="B151" s="10" t="s">
        <v>469</v>
      </c>
      <c r="C151" s="10" t="s">
        <v>87</v>
      </c>
      <c r="D151" s="10" t="s">
        <v>36</v>
      </c>
      <c r="E151" s="12">
        <v>8500</v>
      </c>
      <c r="F151" s="13">
        <v>38200</v>
      </c>
    </row>
    <row r="152" spans="1:6">
      <c r="A152" s="10" t="s">
        <v>472</v>
      </c>
      <c r="B152" s="10" t="s">
        <v>473</v>
      </c>
      <c r="C152" s="10" t="s">
        <v>87</v>
      </c>
      <c r="D152" s="10" t="s">
        <v>21</v>
      </c>
      <c r="E152" s="12">
        <v>9900</v>
      </c>
      <c r="F152" s="18">
        <v>38411</v>
      </c>
    </row>
    <row r="153" spans="1:6">
      <c r="A153" s="10" t="s">
        <v>474</v>
      </c>
      <c r="B153" s="10" t="s">
        <v>475</v>
      </c>
      <c r="C153" s="10" t="s">
        <v>87</v>
      </c>
      <c r="D153" s="10" t="s">
        <v>21</v>
      </c>
      <c r="E153" s="12">
        <v>4000</v>
      </c>
      <c r="F153" s="18">
        <v>35757</v>
      </c>
    </row>
    <row r="154" spans="1:6">
      <c r="A154" s="10" t="s">
        <v>476</v>
      </c>
      <c r="B154" s="10" t="s">
        <v>373</v>
      </c>
      <c r="C154" s="10" t="s">
        <v>87</v>
      </c>
      <c r="D154" s="10" t="s">
        <v>21</v>
      </c>
      <c r="E154" s="12">
        <v>10000</v>
      </c>
      <c r="F154" s="18">
        <v>37851</v>
      </c>
    </row>
    <row r="155" spans="1:6">
      <c r="A155" s="10" t="s">
        <v>477</v>
      </c>
      <c r="B155" s="10" t="s">
        <v>478</v>
      </c>
      <c r="C155" s="10" t="s">
        <v>87</v>
      </c>
      <c r="D155" s="10" t="s">
        <v>36</v>
      </c>
      <c r="E155" s="12">
        <v>8500</v>
      </c>
      <c r="F155" s="18">
        <v>36504</v>
      </c>
    </row>
    <row r="156" spans="1:6">
      <c r="A156" s="10" t="s">
        <v>480</v>
      </c>
      <c r="B156" s="10" t="s">
        <v>481</v>
      </c>
      <c r="C156" s="10" t="s">
        <v>87</v>
      </c>
      <c r="D156" s="10" t="s">
        <v>30</v>
      </c>
      <c r="E156" s="12">
        <v>6000</v>
      </c>
      <c r="F156" s="13">
        <v>37781</v>
      </c>
    </row>
    <row r="157" spans="1:6">
      <c r="A157" s="10" t="s">
        <v>482</v>
      </c>
      <c r="B157" s="10" t="s">
        <v>483</v>
      </c>
      <c r="C157" s="10" t="s">
        <v>87</v>
      </c>
      <c r="D157" s="10" t="s">
        <v>30</v>
      </c>
      <c r="E157" s="12">
        <v>10000</v>
      </c>
      <c r="F157" s="18">
        <v>35604</v>
      </c>
    </row>
    <row r="158" spans="1:6">
      <c r="A158" s="10" t="s">
        <v>484</v>
      </c>
      <c r="B158" s="10" t="s">
        <v>388</v>
      </c>
      <c r="C158" s="10" t="s">
        <v>87</v>
      </c>
      <c r="D158" s="10" t="s">
        <v>30</v>
      </c>
      <c r="E158" s="12">
        <v>4000</v>
      </c>
      <c r="F158" s="18">
        <v>38366</v>
      </c>
    </row>
    <row r="159" spans="1:6">
      <c r="A159" s="10" t="s">
        <v>485</v>
      </c>
      <c r="B159" s="10" t="s">
        <v>486</v>
      </c>
      <c r="C159" s="10" t="s">
        <v>87</v>
      </c>
      <c r="D159" s="10" t="s">
        <v>40</v>
      </c>
      <c r="E159" s="12">
        <v>4000</v>
      </c>
      <c r="F159" s="13">
        <v>38657</v>
      </c>
    </row>
    <row r="160" spans="1:6">
      <c r="A160" s="10" t="s">
        <v>487</v>
      </c>
      <c r="B160" s="10" t="s">
        <v>489</v>
      </c>
      <c r="C160" s="10" t="s">
        <v>87</v>
      </c>
      <c r="D160" s="10" t="s">
        <v>36</v>
      </c>
      <c r="E160" s="12">
        <v>7600</v>
      </c>
      <c r="F160" s="13">
        <v>36982</v>
      </c>
    </row>
    <row r="161" spans="1:6">
      <c r="A161" s="10" t="s">
        <v>490</v>
      </c>
      <c r="B161" s="10" t="s">
        <v>491</v>
      </c>
      <c r="C161" s="10" t="s">
        <v>87</v>
      </c>
      <c r="D161" s="10" t="s">
        <v>40</v>
      </c>
      <c r="E161" s="10">
        <v>7500</v>
      </c>
      <c r="F161" s="13">
        <v>38047</v>
      </c>
    </row>
    <row r="162" spans="1:6">
      <c r="A162" s="10" t="s">
        <v>492</v>
      </c>
      <c r="B162" s="10" t="s">
        <v>493</v>
      </c>
      <c r="C162" s="10" t="s">
        <v>87</v>
      </c>
      <c r="D162" s="10" t="s">
        <v>40</v>
      </c>
      <c r="E162" s="10">
        <v>9000</v>
      </c>
      <c r="F162" s="13">
        <v>37715</v>
      </c>
    </row>
    <row r="163" spans="1:6">
      <c r="A163" s="10" t="s">
        <v>494</v>
      </c>
      <c r="B163" s="10" t="s">
        <v>495</v>
      </c>
      <c r="C163" s="10" t="s">
        <v>87</v>
      </c>
      <c r="D163" s="10" t="s">
        <v>30</v>
      </c>
      <c r="E163" s="12">
        <v>10000</v>
      </c>
      <c r="F163" s="18">
        <v>36048</v>
      </c>
    </row>
    <row r="164" spans="1:6">
      <c r="A164" s="10" t="s">
        <v>496</v>
      </c>
      <c r="B164" s="10" t="s">
        <v>497</v>
      </c>
      <c r="C164" s="10" t="s">
        <v>87</v>
      </c>
      <c r="D164" s="10" t="s">
        <v>21</v>
      </c>
      <c r="E164" s="12">
        <v>9000</v>
      </c>
      <c r="F164" s="13">
        <v>37288</v>
      </c>
    </row>
    <row r="165" spans="1:6">
      <c r="A165" s="10" t="s">
        <v>498</v>
      </c>
      <c r="B165" s="10" t="s">
        <v>499</v>
      </c>
      <c r="C165" s="10" t="s">
        <v>87</v>
      </c>
      <c r="D165" s="10" t="s">
        <v>40</v>
      </c>
      <c r="E165" s="10">
        <v>9000</v>
      </c>
      <c r="F165" s="18">
        <v>36351</v>
      </c>
    </row>
    <row r="166" spans="1:6">
      <c r="A166" s="10" t="s">
        <v>500</v>
      </c>
      <c r="B166" s="10" t="s">
        <v>501</v>
      </c>
      <c r="C166" s="10" t="s">
        <v>87</v>
      </c>
      <c r="D166" s="10" t="s">
        <v>21</v>
      </c>
      <c r="E166" s="12">
        <v>10000</v>
      </c>
      <c r="F166" s="13">
        <v>37840</v>
      </c>
    </row>
    <row r="167" spans="1:6">
      <c r="A167" s="10" t="s">
        <v>502</v>
      </c>
      <c r="B167" s="10" t="s">
        <v>503</v>
      </c>
      <c r="C167" s="10" t="s">
        <v>87</v>
      </c>
      <c r="D167" s="10" t="s">
        <v>30</v>
      </c>
      <c r="E167" s="12">
        <v>9000</v>
      </c>
      <c r="F167" s="13">
        <v>38353</v>
      </c>
    </row>
    <row r="168" spans="1:6">
      <c r="A168" s="10" t="s">
        <v>505</v>
      </c>
      <c r="B168" s="10" t="s">
        <v>506</v>
      </c>
      <c r="C168" s="10" t="s">
        <v>87</v>
      </c>
      <c r="D168" s="10" t="s">
        <v>36</v>
      </c>
      <c r="E168" s="12">
        <v>8000</v>
      </c>
      <c r="F168" s="18">
        <v>35895</v>
      </c>
    </row>
    <row r="169" spans="1:6">
      <c r="A169" s="10" t="s">
        <v>507</v>
      </c>
      <c r="B169" s="10" t="s">
        <v>508</v>
      </c>
      <c r="C169" s="10" t="s">
        <v>87</v>
      </c>
      <c r="D169" s="10" t="s">
        <v>21</v>
      </c>
      <c r="E169" s="12">
        <v>8500</v>
      </c>
      <c r="F169" s="18">
        <v>36201</v>
      </c>
    </row>
    <row r="170" spans="1:6">
      <c r="A170" s="10" t="s">
        <v>509</v>
      </c>
      <c r="B170" s="10" t="s">
        <v>510</v>
      </c>
      <c r="C170" s="10" t="s">
        <v>87</v>
      </c>
      <c r="D170" s="10" t="s">
        <v>40</v>
      </c>
      <c r="E170" s="12">
        <v>4500</v>
      </c>
      <c r="F170" s="19">
        <v>38481</v>
      </c>
    </row>
    <row r="171" spans="1:6">
      <c r="A171" s="10" t="s">
        <v>511</v>
      </c>
      <c r="B171" s="10" t="s">
        <v>512</v>
      </c>
      <c r="C171" s="10" t="s">
        <v>87</v>
      </c>
      <c r="D171" s="10" t="s">
        <v>30</v>
      </c>
      <c r="E171" s="12">
        <v>9000</v>
      </c>
      <c r="F171" s="18">
        <v>38341</v>
      </c>
    </row>
    <row r="172" spans="1:6">
      <c r="A172" s="10" t="s">
        <v>513</v>
      </c>
      <c r="B172" s="10" t="s">
        <v>83</v>
      </c>
      <c r="C172" s="10" t="s">
        <v>87</v>
      </c>
      <c r="D172" s="10" t="s">
        <v>30</v>
      </c>
      <c r="E172" s="12">
        <v>88888</v>
      </c>
      <c r="F172" s="18">
        <v>38366</v>
      </c>
    </row>
  </sheetData>
  <dataValidations count="2">
    <dataValidation type="list" allowBlank="1" showErrorMessage="1" sqref="N2" xr:uid="{00000000-0002-0000-0300-000000000000}">
      <formula1>$Q$4:$Q$8</formula1>
    </dataValidation>
    <dataValidation type="list" allowBlank="1" showErrorMessage="1" sqref="M2" xr:uid="{00000000-0002-0000-0300-000001000000}">
      <formula1>$P$4:$P$7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30"/>
  <sheetViews>
    <sheetView workbookViewId="0"/>
  </sheetViews>
  <sheetFormatPr defaultColWidth="12.6640625" defaultRowHeight="15.75" customHeight="1"/>
  <sheetData>
    <row r="1" spans="1:4">
      <c r="A1" s="5" t="s">
        <v>44</v>
      </c>
      <c r="B1" s="5" t="s">
        <v>2</v>
      </c>
      <c r="C1" s="5" t="s">
        <v>46</v>
      </c>
      <c r="D1" s="5" t="s">
        <v>48</v>
      </c>
    </row>
    <row r="2" spans="1:4">
      <c r="A2" s="10" t="s">
        <v>49</v>
      </c>
      <c r="B2" s="10" t="s">
        <v>51</v>
      </c>
      <c r="C2" s="10" t="s">
        <v>52</v>
      </c>
      <c r="D2" s="10">
        <v>10000</v>
      </c>
    </row>
    <row r="3" spans="1:4">
      <c r="A3" s="10" t="s">
        <v>53</v>
      </c>
      <c r="B3" s="10" t="s">
        <v>51</v>
      </c>
      <c r="C3" s="10" t="s">
        <v>52</v>
      </c>
      <c r="D3" s="10">
        <v>10000</v>
      </c>
    </row>
    <row r="4" spans="1:4">
      <c r="A4" s="10" t="s">
        <v>58</v>
      </c>
      <c r="B4" s="10" t="s">
        <v>51</v>
      </c>
      <c r="C4" s="10" t="s">
        <v>52</v>
      </c>
      <c r="D4" s="10">
        <v>30000</v>
      </c>
    </row>
    <row r="5" spans="1:4">
      <c r="A5" s="10" t="s">
        <v>60</v>
      </c>
      <c r="B5" s="10" t="s">
        <v>51</v>
      </c>
      <c r="C5" s="10" t="s">
        <v>52</v>
      </c>
      <c r="D5" s="10">
        <v>30000</v>
      </c>
    </row>
    <row r="6" spans="1:4">
      <c r="A6" s="10" t="s">
        <v>62</v>
      </c>
      <c r="B6" s="10" t="s">
        <v>51</v>
      </c>
      <c r="C6" s="10" t="s">
        <v>52</v>
      </c>
      <c r="D6" s="10">
        <v>20000</v>
      </c>
    </row>
    <row r="7" spans="1:4">
      <c r="A7" s="10" t="s">
        <v>65</v>
      </c>
      <c r="B7" s="10" t="s">
        <v>51</v>
      </c>
      <c r="C7" s="10" t="s">
        <v>52</v>
      </c>
      <c r="D7" s="10">
        <v>20000</v>
      </c>
    </row>
    <row r="8" spans="1:4">
      <c r="A8" s="10" t="s">
        <v>70</v>
      </c>
      <c r="B8" s="10" t="s">
        <v>51</v>
      </c>
      <c r="C8" s="10" t="s">
        <v>52</v>
      </c>
      <c r="D8" s="10">
        <v>20000</v>
      </c>
    </row>
    <row r="9" spans="1:4">
      <c r="A9" s="10" t="s">
        <v>73</v>
      </c>
      <c r="B9" s="10" t="s">
        <v>74</v>
      </c>
      <c r="C9" s="10" t="s">
        <v>75</v>
      </c>
      <c r="D9" s="10">
        <v>10000</v>
      </c>
    </row>
    <row r="10" spans="1:4">
      <c r="A10" s="10" t="s">
        <v>49</v>
      </c>
      <c r="B10" s="10" t="s">
        <v>74</v>
      </c>
      <c r="C10" s="10" t="s">
        <v>75</v>
      </c>
      <c r="D10" s="10">
        <v>10000</v>
      </c>
    </row>
    <row r="11" spans="1:4">
      <c r="A11" s="10" t="s">
        <v>53</v>
      </c>
      <c r="B11" s="10" t="s">
        <v>74</v>
      </c>
      <c r="C11" s="10" t="s">
        <v>75</v>
      </c>
      <c r="D11" s="10">
        <v>10000</v>
      </c>
    </row>
    <row r="12" spans="1:4">
      <c r="A12" s="10" t="s">
        <v>58</v>
      </c>
      <c r="B12" s="10" t="s">
        <v>74</v>
      </c>
      <c r="C12" s="10" t="s">
        <v>75</v>
      </c>
      <c r="D12" s="10">
        <v>30000</v>
      </c>
    </row>
    <row r="13" spans="1:4">
      <c r="A13" s="10" t="s">
        <v>60</v>
      </c>
      <c r="B13" s="10" t="s">
        <v>63</v>
      </c>
      <c r="C13" s="10" t="s">
        <v>75</v>
      </c>
      <c r="D13" s="10">
        <v>30000</v>
      </c>
    </row>
    <row r="14" spans="1:4">
      <c r="A14" s="10" t="s">
        <v>79</v>
      </c>
      <c r="B14" s="10" t="s">
        <v>63</v>
      </c>
      <c r="C14" s="10" t="s">
        <v>75</v>
      </c>
      <c r="D14" s="10">
        <v>30000</v>
      </c>
    </row>
    <row r="15" spans="1:4">
      <c r="A15" s="10" t="s">
        <v>80</v>
      </c>
      <c r="B15" s="10" t="s">
        <v>63</v>
      </c>
      <c r="C15" s="10" t="s">
        <v>75</v>
      </c>
      <c r="D15" s="10">
        <v>20000</v>
      </c>
    </row>
    <row r="16" spans="1:4">
      <c r="A16" s="10" t="s">
        <v>65</v>
      </c>
      <c r="B16" s="10" t="s">
        <v>63</v>
      </c>
      <c r="C16" s="10" t="s">
        <v>75</v>
      </c>
      <c r="D16" s="10">
        <v>20000</v>
      </c>
    </row>
    <row r="17" spans="1:4">
      <c r="A17" s="10" t="s">
        <v>70</v>
      </c>
      <c r="B17" s="10" t="s">
        <v>63</v>
      </c>
      <c r="C17" s="10" t="s">
        <v>75</v>
      </c>
      <c r="D17" s="10">
        <v>20000</v>
      </c>
    </row>
    <row r="18" spans="1:4">
      <c r="A18" s="10" t="s">
        <v>73</v>
      </c>
      <c r="B18" s="10" t="s">
        <v>67</v>
      </c>
      <c r="C18" s="10" t="s">
        <v>83</v>
      </c>
      <c r="D18" s="10">
        <v>10000</v>
      </c>
    </row>
    <row r="19" spans="1:4">
      <c r="A19" s="10" t="s">
        <v>49</v>
      </c>
      <c r="B19" s="10" t="s">
        <v>67</v>
      </c>
      <c r="C19" s="10" t="s">
        <v>83</v>
      </c>
      <c r="D19" s="10">
        <v>10000</v>
      </c>
    </row>
    <row r="20" spans="1:4">
      <c r="A20" s="10" t="s">
        <v>53</v>
      </c>
      <c r="B20" s="10" t="s">
        <v>67</v>
      </c>
      <c r="C20" s="10" t="s">
        <v>83</v>
      </c>
      <c r="D20" s="10">
        <v>10000</v>
      </c>
    </row>
    <row r="21" spans="1:4">
      <c r="A21" s="10" t="s">
        <v>58</v>
      </c>
      <c r="B21" s="10" t="s">
        <v>67</v>
      </c>
      <c r="C21" s="10" t="s">
        <v>83</v>
      </c>
      <c r="D21" s="10">
        <v>10000</v>
      </c>
    </row>
    <row r="22" spans="1:4">
      <c r="A22" s="10" t="s">
        <v>60</v>
      </c>
      <c r="B22" s="10" t="s">
        <v>67</v>
      </c>
      <c r="C22" s="10" t="s">
        <v>83</v>
      </c>
      <c r="D22" s="10">
        <v>30000</v>
      </c>
    </row>
    <row r="23" spans="1:4">
      <c r="A23" s="10" t="s">
        <v>79</v>
      </c>
      <c r="B23" s="10" t="s">
        <v>67</v>
      </c>
      <c r="C23" s="10" t="s">
        <v>83</v>
      </c>
      <c r="D23" s="10">
        <v>30000</v>
      </c>
    </row>
    <row r="24" spans="1:4">
      <c r="A24" s="10" t="s">
        <v>80</v>
      </c>
      <c r="B24" s="10" t="s">
        <v>67</v>
      </c>
      <c r="C24" s="10" t="s">
        <v>83</v>
      </c>
      <c r="D24" s="10">
        <v>30000</v>
      </c>
    </row>
    <row r="25" spans="1:4">
      <c r="A25" s="10" t="s">
        <v>62</v>
      </c>
      <c r="B25" s="10" t="s">
        <v>67</v>
      </c>
      <c r="C25" s="10" t="s">
        <v>83</v>
      </c>
      <c r="D25" s="10">
        <v>20000</v>
      </c>
    </row>
    <row r="26" spans="1:4">
      <c r="A26" s="10" t="s">
        <v>65</v>
      </c>
      <c r="B26" s="10" t="s">
        <v>67</v>
      </c>
      <c r="C26" s="10" t="s">
        <v>83</v>
      </c>
      <c r="D26" s="10">
        <v>20000</v>
      </c>
    </row>
    <row r="27" spans="1:4">
      <c r="A27" s="10" t="s">
        <v>70</v>
      </c>
      <c r="B27" s="10" t="s">
        <v>67</v>
      </c>
      <c r="C27" s="10" t="s">
        <v>83</v>
      </c>
      <c r="D27" s="10">
        <v>20000</v>
      </c>
    </row>
    <row r="28" spans="1:4">
      <c r="A28" s="10" t="s">
        <v>73</v>
      </c>
      <c r="B28" s="10" t="s">
        <v>77</v>
      </c>
      <c r="C28" s="10" t="s">
        <v>52</v>
      </c>
      <c r="D28" s="10">
        <v>45000</v>
      </c>
    </row>
    <row r="29" spans="1:4">
      <c r="A29" s="10" t="s">
        <v>79</v>
      </c>
      <c r="B29" s="10" t="s">
        <v>77</v>
      </c>
      <c r="C29" s="10" t="s">
        <v>52</v>
      </c>
      <c r="D29" s="10">
        <v>30000</v>
      </c>
    </row>
    <row r="30" spans="1:4">
      <c r="A30" s="10" t="s">
        <v>80</v>
      </c>
      <c r="B30" s="10" t="s">
        <v>77</v>
      </c>
      <c r="C30" s="10" t="s">
        <v>52</v>
      </c>
      <c r="D30" s="10">
        <v>20000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3:I22"/>
  <sheetViews>
    <sheetView showGridLines="0" workbookViewId="0"/>
  </sheetViews>
  <sheetFormatPr defaultColWidth="12.6640625" defaultRowHeight="15.75" customHeight="1"/>
  <cols>
    <col min="1" max="1" width="15.88671875" customWidth="1"/>
    <col min="2" max="2" width="32.6640625" customWidth="1"/>
    <col min="3" max="3" width="18.77734375" customWidth="1"/>
    <col min="4" max="4" width="15.44140625" customWidth="1"/>
  </cols>
  <sheetData>
    <row r="3" spans="1:9" ht="15.6">
      <c r="A3" s="21" t="s">
        <v>126</v>
      </c>
      <c r="B3" s="22" t="s">
        <v>129</v>
      </c>
      <c r="C3" s="143" t="s">
        <v>130</v>
      </c>
      <c r="D3" s="144"/>
      <c r="E3" s="144"/>
      <c r="F3" s="144"/>
      <c r="G3" s="144"/>
      <c r="H3" s="144"/>
      <c r="I3" s="144"/>
    </row>
    <row r="5" spans="1:9" ht="17.399999999999999">
      <c r="A5" s="23" t="s">
        <v>133</v>
      </c>
      <c r="B5" s="24"/>
      <c r="C5" s="6">
        <v>6000</v>
      </c>
      <c r="D5" s="6">
        <v>2000</v>
      </c>
      <c r="E5" s="6">
        <v>4500</v>
      </c>
      <c r="F5" s="6">
        <v>4000</v>
      </c>
      <c r="G5" s="6">
        <v>5000</v>
      </c>
      <c r="H5" s="6">
        <v>6000</v>
      </c>
      <c r="I5" s="6">
        <v>3500</v>
      </c>
    </row>
    <row r="6" spans="1:9" ht="17.399999999999999">
      <c r="A6" s="23" t="s">
        <v>138</v>
      </c>
      <c r="B6" s="24"/>
      <c r="C6" s="6">
        <v>3000</v>
      </c>
      <c r="D6" s="6">
        <v>1000</v>
      </c>
      <c r="E6" s="6">
        <v>3000</v>
      </c>
      <c r="F6" s="6">
        <v>5000</v>
      </c>
      <c r="G6" s="6">
        <v>2000</v>
      </c>
      <c r="H6" s="6">
        <v>6000</v>
      </c>
      <c r="I6" s="6">
        <v>2000</v>
      </c>
    </row>
    <row r="7" spans="1:9" ht="17.399999999999999">
      <c r="A7" s="25"/>
      <c r="B7" s="26"/>
    </row>
    <row r="8" spans="1:9" ht="17.399999999999999">
      <c r="A8" s="23" t="s">
        <v>142</v>
      </c>
      <c r="B8" s="24"/>
      <c r="C8" s="6">
        <v>88</v>
      </c>
      <c r="D8" s="6">
        <v>77</v>
      </c>
      <c r="E8" s="6">
        <v>50</v>
      </c>
      <c r="F8" s="6">
        <v>39</v>
      </c>
      <c r="G8" s="6">
        <v>28</v>
      </c>
      <c r="H8" s="6">
        <v>80</v>
      </c>
      <c r="I8" s="6">
        <v>69</v>
      </c>
    </row>
    <row r="9" spans="1:9" ht="17.399999999999999">
      <c r="A9" s="23" t="s">
        <v>145</v>
      </c>
      <c r="B9" s="24"/>
      <c r="C9" s="6">
        <v>88</v>
      </c>
      <c r="D9" s="6">
        <v>77</v>
      </c>
      <c r="E9" s="6">
        <v>66</v>
      </c>
      <c r="F9" s="6">
        <v>55</v>
      </c>
      <c r="G9" s="6">
        <v>44</v>
      </c>
      <c r="H9" s="6">
        <v>33</v>
      </c>
      <c r="I9" s="6">
        <v>22</v>
      </c>
    </row>
    <row r="10" spans="1:9" ht="17.399999999999999">
      <c r="A10" s="25"/>
      <c r="B10" s="26"/>
    </row>
    <row r="11" spans="1:9" ht="17.399999999999999">
      <c r="A11" s="23" t="s">
        <v>151</v>
      </c>
      <c r="B11" s="24"/>
      <c r="C11" s="32">
        <v>9</v>
      </c>
      <c r="D11" s="32">
        <v>80</v>
      </c>
      <c r="E11" s="32">
        <v>999</v>
      </c>
      <c r="F11" s="32" t="s">
        <v>156</v>
      </c>
      <c r="G11" s="32">
        <v>999</v>
      </c>
      <c r="H11" s="32" t="s">
        <v>157</v>
      </c>
      <c r="I11" s="32">
        <v>9</v>
      </c>
    </row>
    <row r="12" spans="1:9" ht="17.399999999999999">
      <c r="A12" s="23" t="s">
        <v>159</v>
      </c>
      <c r="B12" s="24"/>
      <c r="C12" s="32">
        <v>9</v>
      </c>
      <c r="D12" s="32" t="s">
        <v>161</v>
      </c>
      <c r="E12" s="32">
        <v>999</v>
      </c>
      <c r="F12" s="32" t="s">
        <v>156</v>
      </c>
      <c r="G12" s="32">
        <v>999</v>
      </c>
      <c r="H12" s="32" t="s">
        <v>162</v>
      </c>
      <c r="I12" s="32">
        <v>9</v>
      </c>
    </row>
    <row r="13" spans="1:9" ht="17.399999999999999">
      <c r="A13" s="23" t="s">
        <v>165</v>
      </c>
      <c r="B13" s="24"/>
      <c r="C13" s="32">
        <v>9</v>
      </c>
      <c r="D13" s="32" t="s">
        <v>161</v>
      </c>
      <c r="E13" s="32">
        <v>67</v>
      </c>
      <c r="F13" s="32"/>
      <c r="G13" s="32"/>
      <c r="H13" s="32"/>
      <c r="I13" s="32">
        <v>9</v>
      </c>
    </row>
    <row r="14" spans="1:9" ht="17.399999999999999">
      <c r="A14" s="23" t="s">
        <v>169</v>
      </c>
      <c r="B14" s="24"/>
      <c r="C14" s="32">
        <v>5</v>
      </c>
      <c r="D14" s="32">
        <v>55</v>
      </c>
      <c r="E14" s="32">
        <v>5655</v>
      </c>
      <c r="F14" s="32">
        <v>1234</v>
      </c>
      <c r="G14" s="32">
        <v>55</v>
      </c>
      <c r="H14" s="32">
        <v>75</v>
      </c>
      <c r="I14" s="32">
        <v>20</v>
      </c>
    </row>
    <row r="15" spans="1:9" ht="17.399999999999999">
      <c r="A15" s="25"/>
      <c r="B15" s="26"/>
      <c r="C15" s="36"/>
      <c r="D15" s="36"/>
      <c r="E15" s="36"/>
      <c r="F15" s="36"/>
      <c r="G15" s="36"/>
      <c r="H15" s="36"/>
      <c r="I15" s="36"/>
    </row>
    <row r="16" spans="1:9" ht="17.399999999999999">
      <c r="A16" s="23" t="s">
        <v>174</v>
      </c>
      <c r="B16" s="24"/>
      <c r="C16" s="32">
        <v>-99</v>
      </c>
      <c r="D16" s="32">
        <v>-9</v>
      </c>
      <c r="E16" s="32" t="s">
        <v>162</v>
      </c>
      <c r="F16" s="32">
        <v>9</v>
      </c>
      <c r="G16" s="32">
        <v>19</v>
      </c>
      <c r="H16" s="32">
        <v>29</v>
      </c>
      <c r="I16" s="32">
        <v>39</v>
      </c>
    </row>
    <row r="17" spans="1:9" ht="17.399999999999999">
      <c r="A17" s="23" t="s">
        <v>177</v>
      </c>
      <c r="B17" s="24"/>
      <c r="C17" s="32">
        <v>-99</v>
      </c>
      <c r="D17" s="32">
        <v>-9</v>
      </c>
      <c r="E17" s="32">
        <v>0</v>
      </c>
      <c r="F17" s="32">
        <v>9</v>
      </c>
      <c r="G17" s="32">
        <v>19</v>
      </c>
      <c r="H17" s="32">
        <v>29</v>
      </c>
      <c r="I17" s="32">
        <v>39</v>
      </c>
    </row>
    <row r="19" spans="1:9" ht="17.399999999999999">
      <c r="A19" s="23" t="s">
        <v>182</v>
      </c>
      <c r="B19" s="24"/>
      <c r="C19" s="32" t="s">
        <v>183</v>
      </c>
      <c r="D19" s="32" t="s">
        <v>183</v>
      </c>
    </row>
    <row r="20" spans="1:9" ht="20.25" customHeight="1">
      <c r="B20" s="24"/>
      <c r="C20" s="32" t="s">
        <v>184</v>
      </c>
      <c r="D20" s="32" t="s">
        <v>186</v>
      </c>
    </row>
    <row r="21" spans="1:9" ht="17.399999999999999">
      <c r="A21" s="23" t="s">
        <v>188</v>
      </c>
      <c r="B21" s="24"/>
      <c r="C21" s="32" t="s">
        <v>189</v>
      </c>
      <c r="D21" s="32"/>
      <c r="E21" s="32"/>
      <c r="F21" s="32"/>
      <c r="G21" s="32"/>
      <c r="H21" s="32"/>
      <c r="I21" s="32"/>
    </row>
    <row r="22" spans="1:9" ht="17.399999999999999">
      <c r="A22" s="23" t="s">
        <v>192</v>
      </c>
      <c r="B22" s="24"/>
      <c r="C22" s="32" t="s">
        <v>193</v>
      </c>
      <c r="D22" s="32" t="s">
        <v>194</v>
      </c>
      <c r="E22" s="32" t="s">
        <v>195</v>
      </c>
      <c r="F22" s="32" t="s">
        <v>197</v>
      </c>
      <c r="G22" s="32"/>
      <c r="H22" s="32"/>
      <c r="I22" s="32"/>
    </row>
  </sheetData>
  <mergeCells count="1">
    <mergeCell ref="C3: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showGridLines="0" workbookViewId="0"/>
  </sheetViews>
  <sheetFormatPr defaultColWidth="12.6640625" defaultRowHeight="15.75" customHeight="1"/>
  <cols>
    <col min="1" max="1" width="18.33203125" customWidth="1"/>
    <col min="2" max="2" width="11" customWidth="1"/>
    <col min="3" max="3" width="15" customWidth="1"/>
    <col min="4" max="4" width="16.77734375" customWidth="1"/>
    <col min="5" max="6" width="6.6640625" customWidth="1"/>
    <col min="8" max="8" width="16.109375" customWidth="1"/>
    <col min="9" max="9" width="24.44140625" customWidth="1"/>
    <col min="10" max="10" width="28.88671875" customWidth="1"/>
    <col min="11" max="11" width="28.33203125" customWidth="1"/>
  </cols>
  <sheetData>
    <row r="1" spans="1:11" ht="30.75" customHeight="1">
      <c r="A1" s="27" t="s">
        <v>2</v>
      </c>
      <c r="B1" s="28" t="s">
        <v>44</v>
      </c>
      <c r="C1" s="29" t="s">
        <v>48</v>
      </c>
      <c r="D1" s="27" t="s">
        <v>46</v>
      </c>
      <c r="H1" s="30" t="s">
        <v>2</v>
      </c>
      <c r="I1" s="31" t="s">
        <v>150</v>
      </c>
      <c r="J1" s="31" t="s">
        <v>153</v>
      </c>
      <c r="K1" s="31" t="s">
        <v>155</v>
      </c>
    </row>
    <row r="2" spans="1:11" ht="25.5" customHeight="1">
      <c r="A2" s="33" t="s">
        <v>74</v>
      </c>
      <c r="B2" s="33" t="s">
        <v>73</v>
      </c>
      <c r="C2" s="34">
        <v>10000</v>
      </c>
      <c r="D2" s="33" t="s">
        <v>164</v>
      </c>
      <c r="H2" s="35" t="e">
        <f t="array" aca="1" ref="H2:H6" ca="1">_xludf.unique(A2:A30)</f>
        <v>#NAME?</v>
      </c>
      <c r="I2" s="37">
        <f t="shared" ref="I2:I6" ca="1" si="0">SUMIF(A:A,H2,C:C)</f>
        <v>0</v>
      </c>
      <c r="J2" s="11"/>
      <c r="K2" s="11"/>
    </row>
    <row r="3" spans="1:11" ht="25.5" customHeight="1">
      <c r="A3" s="33" t="s">
        <v>74</v>
      </c>
      <c r="B3" s="33" t="s">
        <v>49</v>
      </c>
      <c r="C3" s="34">
        <v>10000</v>
      </c>
      <c r="D3" s="33" t="s">
        <v>164</v>
      </c>
      <c r="H3" s="35" t="e">
        <f ca="1"/>
        <v>#NAME?</v>
      </c>
      <c r="I3" s="37">
        <f t="shared" ca="1" si="0"/>
        <v>0</v>
      </c>
      <c r="J3" s="11"/>
      <c r="K3" s="11"/>
    </row>
    <row r="4" spans="1:11" ht="25.5" customHeight="1">
      <c r="A4" s="33" t="s">
        <v>74</v>
      </c>
      <c r="B4" s="33" t="s">
        <v>53</v>
      </c>
      <c r="C4" s="34">
        <v>10000</v>
      </c>
      <c r="D4" s="33" t="s">
        <v>164</v>
      </c>
      <c r="H4" s="35" t="e">
        <f ca="1"/>
        <v>#NAME?</v>
      </c>
      <c r="I4" s="37">
        <f t="shared" ca="1" si="0"/>
        <v>0</v>
      </c>
      <c r="J4" s="11"/>
      <c r="K4" s="11"/>
    </row>
    <row r="5" spans="1:11" ht="25.5" customHeight="1">
      <c r="A5" s="33" t="s">
        <v>74</v>
      </c>
      <c r="B5" s="33" t="s">
        <v>58</v>
      </c>
      <c r="C5" s="34">
        <v>30000</v>
      </c>
      <c r="D5" s="33" t="s">
        <v>164</v>
      </c>
      <c r="H5" s="35" t="e">
        <f ca="1"/>
        <v>#NAME?</v>
      </c>
      <c r="I5" s="37">
        <f t="shared" ca="1" si="0"/>
        <v>0</v>
      </c>
      <c r="J5" s="11"/>
      <c r="K5" s="11"/>
    </row>
    <row r="6" spans="1:11" ht="25.5" customHeight="1">
      <c r="A6" s="33" t="s">
        <v>77</v>
      </c>
      <c r="B6" s="33" t="s">
        <v>73</v>
      </c>
      <c r="C6" s="34">
        <v>45000</v>
      </c>
      <c r="D6" s="33" t="s">
        <v>201</v>
      </c>
      <c r="H6" s="35" t="e">
        <f ca="1"/>
        <v>#NAME?</v>
      </c>
      <c r="I6" s="37">
        <f t="shared" ca="1" si="0"/>
        <v>0</v>
      </c>
      <c r="J6" s="11"/>
      <c r="K6" s="11"/>
    </row>
    <row r="7" spans="1:11" ht="25.5" customHeight="1">
      <c r="A7" s="33" t="s">
        <v>77</v>
      </c>
      <c r="B7" s="33" t="s">
        <v>79</v>
      </c>
      <c r="C7" s="34">
        <v>30000</v>
      </c>
      <c r="D7" s="33" t="s">
        <v>201</v>
      </c>
      <c r="H7" s="11"/>
      <c r="I7" s="11"/>
      <c r="J7" s="11"/>
      <c r="K7" s="11"/>
    </row>
    <row r="8" spans="1:11" ht="25.5" customHeight="1">
      <c r="A8" s="33" t="s">
        <v>77</v>
      </c>
      <c r="B8" s="33" t="s">
        <v>80</v>
      </c>
      <c r="C8" s="34">
        <v>20000</v>
      </c>
      <c r="D8" s="33" t="s">
        <v>201</v>
      </c>
    </row>
    <row r="9" spans="1:11" ht="25.5" customHeight="1">
      <c r="A9" s="33" t="s">
        <v>51</v>
      </c>
      <c r="B9" s="33" t="s">
        <v>49</v>
      </c>
      <c r="C9" s="34">
        <v>10000</v>
      </c>
      <c r="D9" s="33" t="s">
        <v>201</v>
      </c>
    </row>
    <row r="10" spans="1:11" ht="25.5" customHeight="1">
      <c r="A10" s="33" t="s">
        <v>51</v>
      </c>
      <c r="B10" s="33" t="s">
        <v>53</v>
      </c>
      <c r="C10" s="34">
        <v>10000</v>
      </c>
      <c r="D10" s="33" t="s">
        <v>201</v>
      </c>
    </row>
    <row r="11" spans="1:11" ht="25.5" customHeight="1">
      <c r="A11" s="33" t="s">
        <v>51</v>
      </c>
      <c r="B11" s="33" t="s">
        <v>58</v>
      </c>
      <c r="C11" s="34">
        <v>30000</v>
      </c>
      <c r="D11" s="33" t="s">
        <v>201</v>
      </c>
    </row>
    <row r="12" spans="1:11" ht="25.5" customHeight="1">
      <c r="A12" s="33" t="s">
        <v>51</v>
      </c>
      <c r="B12" s="33" t="s">
        <v>60</v>
      </c>
      <c r="C12" s="34">
        <v>30000</v>
      </c>
      <c r="D12" s="33" t="s">
        <v>201</v>
      </c>
    </row>
    <row r="13" spans="1:11" ht="25.5" customHeight="1">
      <c r="A13" s="33" t="s">
        <v>51</v>
      </c>
      <c r="B13" s="33" t="s">
        <v>62</v>
      </c>
      <c r="C13" s="34">
        <v>20000</v>
      </c>
      <c r="D13" s="33" t="s">
        <v>201</v>
      </c>
    </row>
    <row r="14" spans="1:11" ht="25.5" customHeight="1">
      <c r="A14" s="33" t="s">
        <v>51</v>
      </c>
      <c r="B14" s="33" t="s">
        <v>65</v>
      </c>
      <c r="C14" s="34">
        <v>20000</v>
      </c>
      <c r="D14" s="33" t="s">
        <v>201</v>
      </c>
    </row>
    <row r="15" spans="1:11" ht="25.5" customHeight="1">
      <c r="A15" s="33" t="s">
        <v>51</v>
      </c>
      <c r="B15" s="33" t="s">
        <v>70</v>
      </c>
      <c r="C15" s="34">
        <v>20000</v>
      </c>
      <c r="D15" s="33" t="s">
        <v>201</v>
      </c>
    </row>
    <row r="16" spans="1:11" ht="25.5" customHeight="1">
      <c r="A16" s="33" t="s">
        <v>67</v>
      </c>
      <c r="B16" s="33" t="s">
        <v>73</v>
      </c>
      <c r="C16" s="34">
        <v>10000</v>
      </c>
      <c r="D16" s="33" t="s">
        <v>222</v>
      </c>
    </row>
    <row r="17" spans="1:4" ht="25.5" customHeight="1">
      <c r="A17" s="33" t="s">
        <v>67</v>
      </c>
      <c r="B17" s="33" t="s">
        <v>49</v>
      </c>
      <c r="C17" s="34">
        <v>10000</v>
      </c>
      <c r="D17" s="33" t="s">
        <v>222</v>
      </c>
    </row>
    <row r="18" spans="1:4" ht="25.5" customHeight="1">
      <c r="A18" s="33" t="s">
        <v>67</v>
      </c>
      <c r="B18" s="33" t="s">
        <v>53</v>
      </c>
      <c r="C18" s="34">
        <v>10000</v>
      </c>
      <c r="D18" s="33" t="s">
        <v>222</v>
      </c>
    </row>
    <row r="19" spans="1:4" ht="25.5" customHeight="1">
      <c r="A19" s="33" t="s">
        <v>67</v>
      </c>
      <c r="B19" s="33" t="s">
        <v>58</v>
      </c>
      <c r="C19" s="34">
        <v>10000</v>
      </c>
      <c r="D19" s="33" t="s">
        <v>222</v>
      </c>
    </row>
    <row r="20" spans="1:4" ht="25.5" customHeight="1">
      <c r="A20" s="33" t="s">
        <v>67</v>
      </c>
      <c r="B20" s="33" t="s">
        <v>60</v>
      </c>
      <c r="C20" s="34">
        <v>30000</v>
      </c>
      <c r="D20" s="33" t="s">
        <v>222</v>
      </c>
    </row>
    <row r="21" spans="1:4" ht="25.5" customHeight="1">
      <c r="A21" s="33" t="s">
        <v>67</v>
      </c>
      <c r="B21" s="33" t="s">
        <v>79</v>
      </c>
      <c r="C21" s="34">
        <v>30000</v>
      </c>
      <c r="D21" s="33" t="s">
        <v>222</v>
      </c>
    </row>
    <row r="22" spans="1:4" ht="25.5" customHeight="1">
      <c r="A22" s="33" t="s">
        <v>67</v>
      </c>
      <c r="B22" s="33" t="s">
        <v>80</v>
      </c>
      <c r="C22" s="34">
        <v>30000</v>
      </c>
      <c r="D22" s="33" t="s">
        <v>222</v>
      </c>
    </row>
    <row r="23" spans="1:4" ht="25.5" customHeight="1">
      <c r="A23" s="33" t="s">
        <v>67</v>
      </c>
      <c r="B23" s="33" t="s">
        <v>62</v>
      </c>
      <c r="C23" s="34">
        <v>20000</v>
      </c>
      <c r="D23" s="33" t="s">
        <v>222</v>
      </c>
    </row>
    <row r="24" spans="1:4" ht="25.5" customHeight="1">
      <c r="A24" s="33" t="s">
        <v>67</v>
      </c>
      <c r="B24" s="33" t="s">
        <v>65</v>
      </c>
      <c r="C24" s="34">
        <v>20000</v>
      </c>
      <c r="D24" s="33" t="s">
        <v>222</v>
      </c>
    </row>
    <row r="25" spans="1:4" ht="25.5" customHeight="1">
      <c r="A25" s="33" t="s">
        <v>67</v>
      </c>
      <c r="B25" s="33" t="s">
        <v>70</v>
      </c>
      <c r="C25" s="34">
        <v>20000</v>
      </c>
      <c r="D25" s="33" t="s">
        <v>222</v>
      </c>
    </row>
    <row r="26" spans="1:4" ht="25.5" customHeight="1">
      <c r="A26" s="33" t="s">
        <v>63</v>
      </c>
      <c r="B26" s="33" t="s">
        <v>60</v>
      </c>
      <c r="C26" s="34">
        <v>30000</v>
      </c>
      <c r="D26" s="33" t="s">
        <v>164</v>
      </c>
    </row>
    <row r="27" spans="1:4" ht="25.5" customHeight="1">
      <c r="A27" s="33" t="s">
        <v>63</v>
      </c>
      <c r="B27" s="33" t="s">
        <v>79</v>
      </c>
      <c r="C27" s="34">
        <v>30000</v>
      </c>
      <c r="D27" s="33" t="s">
        <v>164</v>
      </c>
    </row>
    <row r="28" spans="1:4" ht="25.5" customHeight="1">
      <c r="A28" s="33" t="s">
        <v>63</v>
      </c>
      <c r="B28" s="33" t="s">
        <v>80</v>
      </c>
      <c r="C28" s="34">
        <v>20000</v>
      </c>
      <c r="D28" s="33" t="s">
        <v>164</v>
      </c>
    </row>
    <row r="29" spans="1:4" ht="25.5" customHeight="1">
      <c r="A29" s="33" t="s">
        <v>63</v>
      </c>
      <c r="B29" s="33" t="s">
        <v>65</v>
      </c>
      <c r="C29" s="34">
        <v>20000</v>
      </c>
      <c r="D29" s="33" t="s">
        <v>164</v>
      </c>
    </row>
    <row r="30" spans="1:4" ht="25.5" customHeight="1">
      <c r="A30" s="33" t="s">
        <v>63</v>
      </c>
      <c r="B30" s="33" t="s">
        <v>70</v>
      </c>
      <c r="C30" s="34">
        <v>20000</v>
      </c>
      <c r="D30" s="33" t="s">
        <v>164</v>
      </c>
    </row>
    <row r="31" spans="1:4" ht="25.5" customHeight="1"/>
    <row r="32" spans="1:4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J26"/>
  <sheetViews>
    <sheetView workbookViewId="0"/>
  </sheetViews>
  <sheetFormatPr defaultColWidth="12.6640625" defaultRowHeight="15.75" customHeight="1"/>
  <cols>
    <col min="2" max="2" width="18.109375" customWidth="1"/>
    <col min="4" max="4" width="19.21875" customWidth="1"/>
    <col min="5" max="5" width="16.44140625" customWidth="1"/>
    <col min="10" max="10" width="21.6640625" customWidth="1"/>
  </cols>
  <sheetData>
    <row r="1" spans="1:10">
      <c r="A1" s="38" t="s">
        <v>282</v>
      </c>
      <c r="B1" s="38" t="s">
        <v>285</v>
      </c>
      <c r="C1" s="38" t="s">
        <v>44</v>
      </c>
      <c r="D1" s="38" t="s">
        <v>287</v>
      </c>
      <c r="E1" s="38" t="s">
        <v>288</v>
      </c>
    </row>
    <row r="2" spans="1:10">
      <c r="A2" s="39">
        <v>1001</v>
      </c>
      <c r="B2" s="39" t="s">
        <v>291</v>
      </c>
      <c r="C2" s="39">
        <v>2</v>
      </c>
      <c r="D2" s="39">
        <v>29.5</v>
      </c>
      <c r="E2" s="39" t="str">
        <f t="shared" ref="E2:E26" si="0">IF(D2&gt;=20,"Expert","User")</f>
        <v>Expert</v>
      </c>
      <c r="G2" s="40" t="s">
        <v>304</v>
      </c>
      <c r="H2" s="41"/>
      <c r="I2" s="41"/>
      <c r="J2" s="41"/>
    </row>
    <row r="3" spans="1:10" ht="15.75" customHeight="1">
      <c r="A3" s="39">
        <v>1002</v>
      </c>
      <c r="B3" s="39" t="s">
        <v>308</v>
      </c>
      <c r="C3" s="39">
        <v>1</v>
      </c>
      <c r="D3" s="39">
        <v>32</v>
      </c>
      <c r="E3" s="39" t="str">
        <f t="shared" si="0"/>
        <v>Expert</v>
      </c>
      <c r="G3" s="145"/>
      <c r="H3" s="146"/>
      <c r="I3" s="146"/>
      <c r="J3" s="147"/>
    </row>
    <row r="4" spans="1:10">
      <c r="A4" s="39">
        <v>1003</v>
      </c>
      <c r="B4" s="39" t="s">
        <v>317</v>
      </c>
      <c r="C4" s="39">
        <v>5</v>
      </c>
      <c r="D4" s="39">
        <v>1.5</v>
      </c>
      <c r="E4" s="39" t="str">
        <f t="shared" si="0"/>
        <v>User</v>
      </c>
    </row>
    <row r="5" spans="1:10">
      <c r="A5" s="39">
        <v>1004</v>
      </c>
      <c r="B5" s="39" t="s">
        <v>321</v>
      </c>
      <c r="C5" s="39">
        <v>5</v>
      </c>
      <c r="D5" s="39">
        <v>4.5</v>
      </c>
      <c r="E5" s="39" t="str">
        <f t="shared" si="0"/>
        <v>User</v>
      </c>
      <c r="G5" s="10" t="s">
        <v>327</v>
      </c>
    </row>
    <row r="6" spans="1:10">
      <c r="A6" s="39">
        <v>1005</v>
      </c>
      <c r="B6" s="39" t="s">
        <v>329</v>
      </c>
      <c r="C6" s="39">
        <v>4</v>
      </c>
      <c r="D6" s="39">
        <v>21.25</v>
      </c>
      <c r="E6" s="39" t="str">
        <f t="shared" si="0"/>
        <v>Expert</v>
      </c>
      <c r="G6" s="40" t="s">
        <v>335</v>
      </c>
      <c r="H6" s="43"/>
      <c r="I6" s="43"/>
      <c r="J6" s="43"/>
    </row>
    <row r="7" spans="1:10" ht="15.75" customHeight="1">
      <c r="A7" s="39">
        <v>1006</v>
      </c>
      <c r="B7" s="39" t="s">
        <v>342</v>
      </c>
      <c r="C7" s="39">
        <v>4</v>
      </c>
      <c r="D7" s="39">
        <v>25</v>
      </c>
      <c r="E7" s="39" t="str">
        <f t="shared" si="0"/>
        <v>Expert</v>
      </c>
      <c r="G7" s="148"/>
      <c r="H7" s="146"/>
      <c r="I7" s="146"/>
      <c r="J7" s="147"/>
    </row>
    <row r="8" spans="1:10">
      <c r="A8" s="39">
        <v>1007</v>
      </c>
      <c r="B8" s="39" t="s">
        <v>349</v>
      </c>
      <c r="C8" s="39">
        <v>4</v>
      </c>
      <c r="D8" s="39">
        <v>11</v>
      </c>
      <c r="E8" s="39" t="str">
        <f t="shared" si="0"/>
        <v>User</v>
      </c>
    </row>
    <row r="9" spans="1:10">
      <c r="A9" s="39">
        <v>1008</v>
      </c>
      <c r="B9" s="39" t="s">
        <v>352</v>
      </c>
      <c r="C9" s="39">
        <v>3</v>
      </c>
      <c r="D9" s="39">
        <v>8</v>
      </c>
      <c r="E9" s="39" t="str">
        <f t="shared" si="0"/>
        <v>User</v>
      </c>
    </row>
    <row r="10" spans="1:10">
      <c r="A10" s="39">
        <v>1009</v>
      </c>
      <c r="B10" s="39" t="s">
        <v>354</v>
      </c>
      <c r="C10" s="39">
        <v>4</v>
      </c>
      <c r="D10" s="39">
        <v>26.5</v>
      </c>
      <c r="E10" s="39" t="str">
        <f t="shared" si="0"/>
        <v>Expert</v>
      </c>
      <c r="G10" s="40" t="s">
        <v>357</v>
      </c>
      <c r="H10" s="41"/>
      <c r="I10" s="41"/>
      <c r="J10" s="41"/>
    </row>
    <row r="11" spans="1:10" ht="15.75" customHeight="1">
      <c r="A11" s="39">
        <v>1010</v>
      </c>
      <c r="B11" s="39" t="s">
        <v>360</v>
      </c>
      <c r="C11" s="39">
        <v>1</v>
      </c>
      <c r="D11" s="39">
        <v>11</v>
      </c>
      <c r="E11" s="39" t="str">
        <f t="shared" si="0"/>
        <v>User</v>
      </c>
      <c r="G11" s="149"/>
      <c r="H11" s="146"/>
      <c r="I11" s="146"/>
      <c r="J11" s="147"/>
    </row>
    <row r="12" spans="1:10">
      <c r="A12" s="39">
        <v>1011</v>
      </c>
      <c r="B12" s="39" t="s">
        <v>365</v>
      </c>
      <c r="C12" s="39">
        <v>4</v>
      </c>
      <c r="D12" s="39">
        <v>2</v>
      </c>
      <c r="E12" s="39" t="str">
        <f t="shared" si="0"/>
        <v>User</v>
      </c>
    </row>
    <row r="13" spans="1:10">
      <c r="A13" s="39">
        <v>1012</v>
      </c>
      <c r="B13" s="39" t="s">
        <v>368</v>
      </c>
      <c r="C13" s="39">
        <v>2</v>
      </c>
      <c r="D13" s="39">
        <v>26.5</v>
      </c>
      <c r="E13" s="39" t="str">
        <f t="shared" si="0"/>
        <v>Expert</v>
      </c>
    </row>
    <row r="14" spans="1:10">
      <c r="A14" s="39">
        <v>1013</v>
      </c>
      <c r="B14" s="39" t="s">
        <v>371</v>
      </c>
      <c r="C14" s="39">
        <v>5</v>
      </c>
      <c r="D14" s="39">
        <v>22.25</v>
      </c>
      <c r="E14" s="39" t="str">
        <f t="shared" si="0"/>
        <v>Expert</v>
      </c>
      <c r="G14" s="40" t="s">
        <v>374</v>
      </c>
      <c r="H14" s="41"/>
      <c r="I14" s="41"/>
      <c r="J14" s="41"/>
    </row>
    <row r="15" spans="1:10" ht="15.75" customHeight="1">
      <c r="A15" s="39">
        <v>1014</v>
      </c>
      <c r="B15" s="39" t="s">
        <v>376</v>
      </c>
      <c r="C15" s="39">
        <v>5</v>
      </c>
      <c r="D15" s="39">
        <v>0.25</v>
      </c>
      <c r="E15" s="39" t="str">
        <f t="shared" si="0"/>
        <v>User</v>
      </c>
      <c r="G15" s="145"/>
      <c r="H15" s="146"/>
      <c r="I15" s="146"/>
      <c r="J15" s="147"/>
    </row>
    <row r="16" spans="1:10">
      <c r="A16" s="39">
        <v>1015</v>
      </c>
      <c r="B16" s="39" t="s">
        <v>399</v>
      </c>
      <c r="C16" s="39">
        <v>5</v>
      </c>
      <c r="D16" s="39">
        <v>26.25</v>
      </c>
      <c r="E16" s="39" t="str">
        <f t="shared" si="0"/>
        <v>Expert</v>
      </c>
    </row>
    <row r="17" spans="1:5">
      <c r="A17" s="39">
        <v>1016</v>
      </c>
      <c r="B17" s="39" t="s">
        <v>408</v>
      </c>
      <c r="C17" s="39">
        <v>3</v>
      </c>
      <c r="D17" s="39">
        <v>31.5</v>
      </c>
      <c r="E17" s="39" t="str">
        <f t="shared" si="0"/>
        <v>Expert</v>
      </c>
    </row>
    <row r="18" spans="1:5">
      <c r="A18" s="39">
        <v>1017</v>
      </c>
      <c r="B18" s="39" t="s">
        <v>411</v>
      </c>
      <c r="C18" s="39">
        <v>4</v>
      </c>
      <c r="D18" s="39">
        <v>35</v>
      </c>
      <c r="E18" s="39" t="str">
        <f t="shared" si="0"/>
        <v>Expert</v>
      </c>
    </row>
    <row r="19" spans="1:5">
      <c r="A19" s="39">
        <v>1018</v>
      </c>
      <c r="B19" s="39" t="s">
        <v>414</v>
      </c>
      <c r="C19" s="39">
        <v>1</v>
      </c>
      <c r="D19" s="39">
        <v>12.5</v>
      </c>
      <c r="E19" s="39" t="str">
        <f t="shared" si="0"/>
        <v>User</v>
      </c>
    </row>
    <row r="20" spans="1:5">
      <c r="A20" s="39">
        <v>1019</v>
      </c>
      <c r="B20" s="39" t="s">
        <v>417</v>
      </c>
      <c r="C20" s="39">
        <v>3</v>
      </c>
      <c r="D20" s="39">
        <v>2.25</v>
      </c>
      <c r="E20" s="39" t="str">
        <f t="shared" si="0"/>
        <v>User</v>
      </c>
    </row>
    <row r="21" spans="1:5">
      <c r="A21" s="39">
        <v>1020</v>
      </c>
      <c r="B21" s="39" t="s">
        <v>420</v>
      </c>
      <c r="C21" s="39">
        <v>4</v>
      </c>
      <c r="D21" s="39">
        <v>33</v>
      </c>
      <c r="E21" s="39" t="str">
        <f t="shared" si="0"/>
        <v>Expert</v>
      </c>
    </row>
    <row r="22" spans="1:5">
      <c r="A22" s="39">
        <v>1021</v>
      </c>
      <c r="B22" s="39" t="s">
        <v>423</v>
      </c>
      <c r="C22" s="39">
        <v>1</v>
      </c>
      <c r="D22" s="39">
        <v>8</v>
      </c>
      <c r="E22" s="39" t="str">
        <f t="shared" si="0"/>
        <v>User</v>
      </c>
    </row>
    <row r="23" spans="1:5">
      <c r="A23" s="39">
        <v>1022</v>
      </c>
      <c r="B23" s="39" t="s">
        <v>426</v>
      </c>
      <c r="C23" s="39">
        <v>3</v>
      </c>
      <c r="D23" s="39">
        <v>19</v>
      </c>
      <c r="E23" s="39" t="str">
        <f t="shared" si="0"/>
        <v>User</v>
      </c>
    </row>
    <row r="24" spans="1:5">
      <c r="A24" s="39">
        <v>1023</v>
      </c>
      <c r="B24" s="39" t="s">
        <v>428</v>
      </c>
      <c r="C24" s="39">
        <v>5</v>
      </c>
      <c r="D24" s="39">
        <v>28</v>
      </c>
      <c r="E24" s="39" t="str">
        <f t="shared" si="0"/>
        <v>Expert</v>
      </c>
    </row>
    <row r="25" spans="1:5">
      <c r="A25" s="39">
        <v>1024</v>
      </c>
      <c r="B25" s="39" t="s">
        <v>430</v>
      </c>
      <c r="C25" s="39">
        <v>4</v>
      </c>
      <c r="D25" s="39">
        <v>14</v>
      </c>
      <c r="E25" s="39" t="str">
        <f t="shared" si="0"/>
        <v>User</v>
      </c>
    </row>
    <row r="26" spans="1:5">
      <c r="A26" s="39">
        <v>1025</v>
      </c>
      <c r="B26" s="39" t="s">
        <v>433</v>
      </c>
      <c r="C26" s="39">
        <v>1</v>
      </c>
      <c r="D26" s="39">
        <v>12</v>
      </c>
      <c r="E26" s="39" t="str">
        <f t="shared" si="0"/>
        <v>User</v>
      </c>
    </row>
  </sheetData>
  <autoFilter ref="A1:E26" xr:uid="{00000000-0009-0000-0000-000007000000}"/>
  <mergeCells count="4">
    <mergeCell ref="G3:J3"/>
    <mergeCell ref="G7:J7"/>
    <mergeCell ref="G11:J11"/>
    <mergeCell ref="G15:J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14"/>
  <sheetViews>
    <sheetView workbookViewId="0"/>
  </sheetViews>
  <sheetFormatPr defaultColWidth="12.6640625" defaultRowHeight="15.75" customHeight="1"/>
  <cols>
    <col min="1" max="1" width="55.88671875" customWidth="1"/>
    <col min="2" max="3" width="49.44140625" customWidth="1"/>
  </cols>
  <sheetData>
    <row r="1" spans="1:1">
      <c r="A1" s="42" t="s">
        <v>316</v>
      </c>
    </row>
    <row r="2" spans="1:1">
      <c r="A2" s="11" t="s">
        <v>320</v>
      </c>
    </row>
    <row r="3" spans="1:1">
      <c r="A3" s="11" t="s">
        <v>322</v>
      </c>
    </row>
    <row r="4" spans="1:1">
      <c r="A4" s="11" t="s">
        <v>323</v>
      </c>
    </row>
    <row r="5" spans="1:1">
      <c r="A5" s="11" t="s">
        <v>326</v>
      </c>
    </row>
    <row r="6" spans="1:1">
      <c r="A6" s="11" t="s">
        <v>328</v>
      </c>
    </row>
    <row r="7" spans="1:1">
      <c r="A7" s="11" t="s">
        <v>330</v>
      </c>
    </row>
    <row r="8" spans="1:1">
      <c r="A8" s="11" t="s">
        <v>333</v>
      </c>
    </row>
    <row r="9" spans="1:1">
      <c r="A9" s="11" t="s">
        <v>334</v>
      </c>
    </row>
    <row r="10" spans="1:1">
      <c r="A10" s="11" t="s">
        <v>336</v>
      </c>
    </row>
    <row r="11" spans="1:1">
      <c r="A11" s="11" t="s">
        <v>337</v>
      </c>
    </row>
    <row r="12" spans="1:1">
      <c r="A12" s="11" t="s">
        <v>340</v>
      </c>
    </row>
    <row r="13" spans="1:1">
      <c r="A13" s="11" t="s">
        <v>341</v>
      </c>
    </row>
    <row r="14" spans="1:1">
      <c r="A14" s="11" t="s">
        <v>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Index</vt:lpstr>
      <vt:lpstr>Varience Analysis</vt:lpstr>
      <vt:lpstr>Jio Chart</vt:lpstr>
      <vt:lpstr>Employee Sheet</vt:lpstr>
      <vt:lpstr>Sorting</vt:lpstr>
      <vt:lpstr>Formula</vt:lpstr>
      <vt:lpstr>Sumif Function</vt:lpstr>
      <vt:lpstr>COUNTIF</vt:lpstr>
      <vt:lpstr>TRIM</vt:lpstr>
      <vt:lpstr>Sparkline</vt:lpstr>
      <vt:lpstr>DATE Function</vt:lpstr>
      <vt:lpstr>Concatenate</vt:lpstr>
      <vt:lpstr> CELL REFERENCES</vt:lpstr>
      <vt:lpstr>Exact</vt:lpstr>
      <vt:lpstr>Text-To-Columns</vt:lpstr>
      <vt:lpstr> IF Functions &amp; AND OR Tests</vt:lpstr>
      <vt:lpstr>Vlookup</vt:lpstr>
      <vt:lpstr>Sales Data</vt:lpstr>
      <vt:lpstr>Pivot Table 2</vt:lpstr>
      <vt:lpstr>Pivot Table 1</vt:lpstr>
      <vt:lpstr>Data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NAVEEN Mishra</cp:lastModifiedBy>
  <dcterms:modified xsi:type="dcterms:W3CDTF">2026-08-13T04:26:36Z</dcterms:modified>
</cp:coreProperties>
</file>