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veen Mishra\Desktop\Indus Towers NE\"/>
    </mc:Choice>
  </mc:AlternateContent>
  <xr:revisionPtr revIDLastSave="0" documentId="13_ncr:1_{48D426A1-65F2-4C83-B36D-DB714C735B1B}" xr6:coauthVersionLast="47" xr6:coauthVersionMax="47" xr10:uidLastSave="{00000000-0000-0000-0000-000000000000}"/>
  <bookViews>
    <workbookView xWindow="-108" yWindow="-108" windowWidth="23256" windowHeight="12456" tabRatio="915" xr2:uid="{A280EF44-ECD8-4960-BBD9-35DFD4BF0959}"/>
  </bookViews>
  <sheets>
    <sheet name="BASIC FORMULAS" sheetId="2" r:id="rId1"/>
    <sheet name="TRIM Demo" sheetId="4" r:id="rId2"/>
    <sheet name="EXACT" sheetId="5" r:id="rId3"/>
    <sheet name="New Function" sheetId="6" r:id="rId4"/>
    <sheet name="Filter Function" sheetId="9" r:id="rId5"/>
    <sheet name="IF Functions &amp; AND OR Tests" sheetId="10" r:id="rId6"/>
    <sheet name="NESTED IF" sheetId="7" r:id="rId7"/>
    <sheet name="Spartk Line " sheetId="8" r:id="rId8"/>
    <sheet name="State Wise data" sheetId="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1" hidden="1">'TRIM Demo'!$C$1:$C$5</definedName>
    <definedName name="AN">[1]Data!$IB$400</definedName>
    <definedName name="anscount" hidden="1">1</definedName>
    <definedName name="AP">[1]Data!$IB$376</definedName>
    <definedName name="AR">[1]Data!$IB$404</definedName>
    <definedName name="AS">[1]Data!$IB$406</definedName>
    <definedName name="BR">[1]Data!$IB$384</definedName>
    <definedName name="CH">[1]Data!$IB$399</definedName>
    <definedName name="COUNTRY" localSheetId="8">OFFSET([5]!Table2[[#Headers],[Country]],1,0,COUNTA([5]WorldMap!$A:$A)-1,1)</definedName>
    <definedName name="COUNTRY">OFFSET([2]!Table2[[#Headers],[Country]],1,0,COUNTA([2]WorldMap!$A:$A)-1,1)</definedName>
    <definedName name="CT">[1]Data!$IB$383</definedName>
    <definedName name="datatable" localSheetId="4">#REF!</definedName>
    <definedName name="datatable" localSheetId="3">#REF!</definedName>
    <definedName name="datatable" localSheetId="7">#REF!</definedName>
    <definedName name="datatable">#REF!</definedName>
    <definedName name="DD">[1]Data!$IB$401</definedName>
    <definedName name="DL">[1]Data!$IB$402</definedName>
    <definedName name="DN">[1]Data!$IB$407</definedName>
    <definedName name="ExternalData_1" localSheetId="8" hidden="1">'State Wise data'!$A$1:$B$37</definedName>
    <definedName name="GJ">[1]Data!$IB$381</definedName>
    <definedName name="GO">[1]Data!$IB$378</definedName>
    <definedName name="HEADER" localSheetId="4">'[7]Material Master'!$B$1:$D$1</definedName>
    <definedName name="HEADER" localSheetId="3">'[7]Material Master'!$B$1:$D$1</definedName>
    <definedName name="HEADER" localSheetId="7">'[7]Material Master'!$B$1:$D$1</definedName>
    <definedName name="HEADER">'[3]Material Master'!$B$1:$D$1</definedName>
    <definedName name="Header1">'[4]Material Master'!$B$1:$D$1</definedName>
    <definedName name="HP">[1]Data!$IB$388</definedName>
    <definedName name="HR">[1]Data!$IB$387</definedName>
    <definedName name="JH">[1]Data!$IB$385</definedName>
    <definedName name="JK">[1]Data!$IB$389</definedName>
    <definedName name="KA">[1]Data!$IB$375</definedName>
    <definedName name="KL">[1]Data!$IB$374</definedName>
    <definedName name="LD">[1]Data!$IB$403</definedName>
    <definedName name="limcount" hidden="1">1</definedName>
    <definedName name="MH">[1]Data!$IB$380</definedName>
    <definedName name="ML">[1]Data!$IB$391</definedName>
    <definedName name="MN">[1]Data!$IB$390</definedName>
    <definedName name="MP">[1]Data!$IB$382</definedName>
    <definedName name="MZ">[1]Data!$IB$392</definedName>
    <definedName name="NL">[1]Data!$IB$393</definedName>
    <definedName name="OD">[1]Data!$IB$379</definedName>
    <definedName name="OIL" localSheetId="8">OFFSET([5]!Table2[[#Headers],[Oil Production in thousands of barrels per day]],1,0,COUNTA([5]WorldMap!$A:$A)-1,1)</definedName>
    <definedName name="OIL">OFFSET([2]!Table2[[#Headers],[Oil Production in thousands of barrels per day]],1,0,COUNTA([2]WorldMap!$A:$A)-1,1)</definedName>
    <definedName name="PB">[1]Data!$IB$394</definedName>
    <definedName name="PD">[1]Data!$IB$377</definedName>
    <definedName name="RJ">[1]Data!$IB$386</definedName>
    <definedName name="sencount" hidden="1">1</definedName>
    <definedName name="SK">[1]Data!$IB$395</definedName>
    <definedName name="TE">[1]Data!$IB$408</definedName>
    <definedName name="TN">[1]Data!$IB$373</definedName>
    <definedName name="TR">[1]Data!$IB$396</definedName>
    <definedName name="UP">[1]Data!$IB$397</definedName>
    <definedName name="UT">[1]Data!$IB$405</definedName>
    <definedName name="WB">[1]Data!$IB$398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10" l="1"/>
  <c r="C41" i="10"/>
  <c r="C42" i="10" s="1"/>
  <c r="C43" i="10" s="1"/>
  <c r="C44" i="10" s="1"/>
  <c r="C40" i="10"/>
  <c r="C39" i="10"/>
  <c r="C38" i="10"/>
  <c r="C28" i="10"/>
  <c r="C29" i="10" s="1"/>
  <c r="C30" i="10" s="1"/>
  <c r="C31" i="10" s="1"/>
  <c r="C32" i="10" s="1"/>
  <c r="C33" i="10" s="1"/>
  <c r="C34" i="10" s="1"/>
  <c r="C35" i="10" s="1"/>
  <c r="C36" i="10" s="1"/>
  <c r="C37" i="10" s="1"/>
  <c r="C24" i="10"/>
  <c r="C25" i="10" s="1"/>
  <c r="AC14" i="10"/>
  <c r="AB14" i="10"/>
  <c r="AC13" i="10"/>
  <c r="AB13" i="10"/>
  <c r="AC12" i="10"/>
  <c r="AB12" i="10"/>
  <c r="AN11" i="10"/>
  <c r="AC11" i="10"/>
  <c r="AB11" i="10"/>
  <c r="AN10" i="10"/>
  <c r="AC10" i="10"/>
  <c r="AB10" i="10"/>
  <c r="E10" i="10"/>
  <c r="AN9" i="10"/>
  <c r="AC9" i="10"/>
  <c r="AB9" i="10"/>
  <c r="AN8" i="10"/>
  <c r="AC8" i="10"/>
  <c r="AB8" i="10"/>
  <c r="V8" i="10"/>
  <c r="AN7" i="10"/>
  <c r="AN6" i="10"/>
  <c r="V3" i="10"/>
  <c r="G5" i="9" a="1"/>
  <c r="G5" i="9" s="1"/>
  <c r="L14" i="8"/>
  <c r="K14" i="8"/>
  <c r="J14" i="8"/>
  <c r="I14" i="8"/>
  <c r="H14" i="8"/>
  <c r="G14" i="8"/>
  <c r="F14" i="8"/>
  <c r="E14" i="8"/>
  <c r="D14" i="8"/>
  <c r="C14" i="8"/>
  <c r="L13" i="8"/>
  <c r="K13" i="8"/>
  <c r="J13" i="8"/>
  <c r="I13" i="8"/>
  <c r="H13" i="8"/>
  <c r="G13" i="8"/>
  <c r="F13" i="8"/>
  <c r="E13" i="8"/>
  <c r="D13" i="8"/>
  <c r="C13" i="8"/>
  <c r="L12" i="8"/>
  <c r="K12" i="8"/>
  <c r="J12" i="8"/>
  <c r="I12" i="8"/>
  <c r="H12" i="8"/>
  <c r="G12" i="8"/>
  <c r="F12" i="8"/>
  <c r="E12" i="8"/>
  <c r="D12" i="8"/>
  <c r="C12" i="8"/>
  <c r="L11" i="8"/>
  <c r="K11" i="8"/>
  <c r="J11" i="8"/>
  <c r="I11" i="8"/>
  <c r="H11" i="8"/>
  <c r="G11" i="8"/>
  <c r="F11" i="8"/>
  <c r="E11" i="8"/>
  <c r="D11" i="8"/>
  <c r="C11" i="8"/>
  <c r="L10" i="8"/>
  <c r="K10" i="8"/>
  <c r="J10" i="8"/>
  <c r="I10" i="8"/>
  <c r="H10" i="8"/>
  <c r="G10" i="8"/>
  <c r="F10" i="8"/>
  <c r="E10" i="8"/>
  <c r="D10" i="8"/>
  <c r="C10" i="8"/>
  <c r="L9" i="8"/>
  <c r="K9" i="8"/>
  <c r="J9" i="8"/>
  <c r="I9" i="8"/>
  <c r="H9" i="8"/>
  <c r="G9" i="8"/>
  <c r="F9" i="8"/>
  <c r="E9" i="8"/>
  <c r="D9" i="8"/>
  <c r="C9" i="8"/>
  <c r="L8" i="8"/>
  <c r="K8" i="8"/>
  <c r="J8" i="8"/>
  <c r="I8" i="8"/>
  <c r="H8" i="8"/>
  <c r="G8" i="8"/>
  <c r="F8" i="8"/>
  <c r="E8" i="8"/>
  <c r="D8" i="8"/>
  <c r="C8" i="8"/>
  <c r="L7" i="8"/>
  <c r="K7" i="8"/>
  <c r="J7" i="8"/>
  <c r="I7" i="8"/>
  <c r="H7" i="8"/>
  <c r="G7" i="8"/>
  <c r="F7" i="8"/>
  <c r="E7" i="8"/>
  <c r="D7" i="8"/>
  <c r="C7" i="8"/>
  <c r="L6" i="8"/>
  <c r="K6" i="8"/>
  <c r="J6" i="8"/>
  <c r="I6" i="8"/>
  <c r="H6" i="8"/>
  <c r="G6" i="8"/>
  <c r="F6" i="8"/>
  <c r="E6" i="8"/>
  <c r="D6" i="8"/>
  <c r="C6" i="8"/>
  <c r="L5" i="8"/>
  <c r="K5" i="8"/>
  <c r="J5" i="8"/>
  <c r="I5" i="8"/>
  <c r="H5" i="8"/>
  <c r="G5" i="8"/>
  <c r="F5" i="8"/>
  <c r="E5" i="8"/>
  <c r="D5" i="8"/>
  <c r="C5" i="8"/>
  <c r="L4" i="8"/>
  <c r="K4" i="8"/>
  <c r="J4" i="8"/>
  <c r="I4" i="8"/>
  <c r="H4" i="8"/>
  <c r="G4" i="8"/>
  <c r="F4" i="8"/>
  <c r="E4" i="8"/>
  <c r="D4" i="8"/>
  <c r="C4" i="8"/>
  <c r="L3" i="8"/>
  <c r="K3" i="8"/>
  <c r="J3" i="8"/>
  <c r="I3" i="8"/>
  <c r="H3" i="8"/>
  <c r="G3" i="8"/>
  <c r="F3" i="8"/>
  <c r="E3" i="8"/>
  <c r="D3" i="8"/>
  <c r="C3" i="8"/>
  <c r="C22" i="7"/>
  <c r="C23" i="7" s="1"/>
  <c r="C24" i="7" s="1"/>
  <c r="C27" i="7"/>
  <c r="C30" i="7"/>
  <c r="C31" i="7"/>
  <c r="C32" i="7"/>
  <c r="C35" i="7"/>
  <c r="C36" i="7"/>
  <c r="C37" i="7"/>
  <c r="C39" i="7"/>
  <c r="C44" i="7"/>
  <c r="C46" i="7"/>
  <c r="C47" i="7"/>
  <c r="C48" i="7"/>
  <c r="C49" i="7"/>
  <c r="C50" i="7"/>
  <c r="C52" i="7"/>
  <c r="C53" i="10" l="1"/>
  <c r="C54" i="10" s="1"/>
  <c r="C45" i="10"/>
  <c r="C46" i="10" s="1"/>
  <c r="C47" i="10" s="1"/>
  <c r="C48" i="10" s="1"/>
  <c r="B42" i="4" l="1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R14" i="4"/>
  <c r="P14" i="4"/>
  <c r="Q14" i="4" s="1"/>
  <c r="J14" i="4"/>
  <c r="R13" i="4"/>
  <c r="P13" i="4"/>
  <c r="Q13" i="4" s="1"/>
  <c r="J13" i="4"/>
  <c r="R12" i="4"/>
  <c r="P12" i="4"/>
  <c r="Q12" i="4" s="1"/>
  <c r="J12" i="4"/>
  <c r="R11" i="4"/>
  <c r="P11" i="4"/>
  <c r="Q11" i="4" s="1"/>
  <c r="R10" i="4"/>
  <c r="P10" i="4"/>
  <c r="Q10" i="4" s="1"/>
  <c r="I10" i="4"/>
  <c r="H10" i="4"/>
  <c r="G10" i="4"/>
  <c r="R9" i="4"/>
  <c r="P9" i="4"/>
  <c r="Q9" i="4" s="1"/>
  <c r="I9" i="4"/>
  <c r="H9" i="4"/>
  <c r="G9" i="4"/>
  <c r="R8" i="4"/>
  <c r="P8" i="4"/>
  <c r="Q8" i="4" s="1"/>
  <c r="I8" i="4"/>
  <c r="H8" i="4"/>
  <c r="G8" i="4"/>
  <c r="R7" i="4"/>
  <c r="P7" i="4"/>
  <c r="Q7" i="4" s="1"/>
  <c r="I7" i="4"/>
  <c r="H7" i="4"/>
  <c r="G7" i="4"/>
  <c r="R6" i="4"/>
  <c r="P6" i="4"/>
  <c r="Q6" i="4" s="1"/>
  <c r="I6" i="4"/>
  <c r="H6" i="4"/>
  <c r="G6" i="4"/>
  <c r="R5" i="4"/>
  <c r="P5" i="4"/>
  <c r="Q5" i="4" s="1"/>
  <c r="I5" i="4"/>
  <c r="H5" i="4"/>
  <c r="G5" i="4"/>
  <c r="R4" i="4"/>
  <c r="P4" i="4"/>
  <c r="Q4" i="4" s="1"/>
  <c r="I4" i="4"/>
  <c r="H4" i="4"/>
  <c r="G4" i="4"/>
  <c r="R3" i="4"/>
  <c r="P3" i="4"/>
  <c r="Q3" i="4" s="1"/>
  <c r="I3" i="4"/>
  <c r="H3" i="4"/>
  <c r="G3" i="4"/>
  <c r="R2" i="4"/>
  <c r="P2" i="4"/>
  <c r="Q2" i="4" s="1"/>
  <c r="I2" i="4"/>
  <c r="H2" i="4"/>
  <c r="G2" i="4"/>
  <c r="E22" i="2"/>
  <c r="F20" i="2"/>
  <c r="W14" i="2"/>
  <c r="U14" i="2"/>
  <c r="V14" i="2" s="1"/>
  <c r="W13" i="2"/>
  <c r="U13" i="2"/>
  <c r="V13" i="2" s="1"/>
  <c r="W12" i="2"/>
  <c r="U12" i="2"/>
  <c r="V12" i="2" s="1"/>
  <c r="W11" i="2"/>
  <c r="U11" i="2"/>
  <c r="V11" i="2" s="1"/>
  <c r="W10" i="2"/>
  <c r="V10" i="2"/>
  <c r="U10" i="2"/>
  <c r="W9" i="2"/>
  <c r="U9" i="2"/>
  <c r="V9" i="2" s="1"/>
  <c r="W8" i="2"/>
  <c r="U8" i="2"/>
  <c r="V8" i="2" s="1"/>
  <c r="W7" i="2"/>
  <c r="U7" i="2"/>
  <c r="V7" i="2" s="1"/>
  <c r="Q7" i="2"/>
  <c r="W6" i="2"/>
  <c r="U6" i="2"/>
  <c r="V6" i="2" s="1"/>
  <c r="W5" i="2"/>
  <c r="V5" i="2"/>
  <c r="U5" i="2"/>
  <c r="Q5" i="2"/>
  <c r="F5" i="2"/>
  <c r="G5" i="2" s="1"/>
  <c r="H5" i="2" s="1"/>
  <c r="I5" i="2" s="1"/>
  <c r="J5" i="2" s="1"/>
  <c r="K5" i="2" s="1"/>
  <c r="W4" i="2"/>
  <c r="U4" i="2"/>
  <c r="V4" i="2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08C4B91-7717-43EE-BBA1-66643B0B73FF}" keepAlive="1" name="Query - List[edit]" description="Connection to the 'List[edit]' query in the workbook." type="5" refreshedVersion="8" background="1" saveData="1">
    <dbPr connection="Provider=Microsoft.Mashup.OleDb.1;Data Source=$Workbook$;Location=List[edit];Extended Properties=&quot;&quot;" command="SELECT * FROM [List[edit]]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<sst xmlns="http://schemas.openxmlformats.org/spreadsheetml/2006/main" count="647" uniqueCount="411">
  <si>
    <t>Formula</t>
  </si>
  <si>
    <t>Results</t>
  </si>
  <si>
    <t>Example Data</t>
  </si>
  <si>
    <t>Location</t>
  </si>
  <si>
    <t>Sales Amount</t>
  </si>
  <si>
    <t xml:space="preserve">EMPLOYEE NAME </t>
  </si>
  <si>
    <t>LOWER()</t>
  </si>
  <si>
    <t>UPPER()</t>
  </si>
  <si>
    <t>PROPER()</t>
  </si>
  <si>
    <t>Baroda</t>
  </si>
  <si>
    <t>2nd Largest Sales Amount</t>
  </si>
  <si>
    <t>ROGER JONES</t>
  </si>
  <si>
    <t>Sum</t>
  </si>
  <si>
    <t>Chandigarh</t>
  </si>
  <si>
    <t>LARGE()</t>
  </si>
  <si>
    <t>JIM MOTTS</t>
  </si>
  <si>
    <t>SumIf</t>
  </si>
  <si>
    <t>Chennai</t>
  </si>
  <si>
    <t>3rd Lowest Sales Amount</t>
  </si>
  <si>
    <t>LUKE MORRIS</t>
  </si>
  <si>
    <t>Gwalior</t>
  </si>
  <si>
    <t>SMALL()</t>
  </si>
  <si>
    <t>REBECCA VAN HOF</t>
  </si>
  <si>
    <t>Average</t>
  </si>
  <si>
    <t>Hyderabad</t>
  </si>
  <si>
    <t>MARY JOHNSON</t>
  </si>
  <si>
    <t>Average If</t>
  </si>
  <si>
    <t>Jaipur</t>
  </si>
  <si>
    <t>ELEONORA MORRELL</t>
  </si>
  <si>
    <t>Kochi</t>
  </si>
  <si>
    <t>MARK MORRISON</t>
  </si>
  <si>
    <t>Count</t>
  </si>
  <si>
    <t>aa</t>
  </si>
  <si>
    <t>xyz</t>
  </si>
  <si>
    <t>Gurgaon</t>
  </si>
  <si>
    <t>SAMUEL CARTER</t>
  </si>
  <si>
    <t>CountA</t>
  </si>
  <si>
    <t>abc</t>
  </si>
  <si>
    <t>x</t>
  </si>
  <si>
    <t>Noida</t>
  </si>
  <si>
    <t>JIM OVERMIRE</t>
  </si>
  <si>
    <t>Count Blank</t>
  </si>
  <si>
    <t>JAMES ADAMS</t>
  </si>
  <si>
    <t>Count If</t>
  </si>
  <si>
    <t>ANNIE MORRELL</t>
  </si>
  <si>
    <t>Maximum</t>
  </si>
  <si>
    <t>Minimum</t>
  </si>
  <si>
    <t>Absolute</t>
  </si>
  <si>
    <t>Even</t>
  </si>
  <si>
    <t>Odd</t>
  </si>
  <si>
    <t>Power</t>
  </si>
  <si>
    <r>
      <t>10</t>
    </r>
    <r>
      <rPr>
        <vertAlign val="superscript"/>
        <sz val="18"/>
        <color theme="1"/>
        <rFont val="Aptos Display"/>
        <family val="1"/>
        <scheme val="major"/>
      </rPr>
      <t>2</t>
    </r>
  </si>
  <si>
    <t>Exact</t>
  </si>
  <si>
    <t>ram</t>
  </si>
  <si>
    <t>Excel</t>
  </si>
  <si>
    <t>excel</t>
  </si>
  <si>
    <t>Trim</t>
  </si>
  <si>
    <t xml:space="preserve">     India  is     great   country</t>
  </si>
  <si>
    <t>Concatenate</t>
  </si>
  <si>
    <t>Mr.</t>
  </si>
  <si>
    <t>Ram</t>
  </si>
  <si>
    <t>Kumar</t>
  </si>
  <si>
    <t>Sharma</t>
  </si>
  <si>
    <t>Product Slno</t>
  </si>
  <si>
    <t>Left</t>
  </si>
  <si>
    <t>IND-MUB-2019</t>
  </si>
  <si>
    <t>Right</t>
  </si>
  <si>
    <t>USA-MAI-1918</t>
  </si>
  <si>
    <t>MID</t>
  </si>
  <si>
    <t>UAE-DUB-1917</t>
  </si>
  <si>
    <t>Len</t>
  </si>
  <si>
    <t>Ramesh Kumar</t>
  </si>
  <si>
    <t>Lower</t>
  </si>
  <si>
    <t>Upper</t>
  </si>
  <si>
    <t>Proper</t>
  </si>
  <si>
    <t>RAMESH KUMAR</t>
  </si>
  <si>
    <t>Now</t>
  </si>
  <si>
    <t>Today</t>
  </si>
  <si>
    <t>Day</t>
  </si>
  <si>
    <t>Month</t>
  </si>
  <si>
    <t>Year</t>
  </si>
  <si>
    <t>State</t>
  </si>
  <si>
    <t>Population</t>
  </si>
  <si>
    <t>Uttar Pradesh</t>
  </si>
  <si>
    <t>Maharashtra</t>
  </si>
  <si>
    <t>Bihar</t>
  </si>
  <si>
    <t>West Bengal</t>
  </si>
  <si>
    <t>Madhya Pradesh</t>
  </si>
  <si>
    <t>Tamil Nadu</t>
  </si>
  <si>
    <t>Rajasthan</t>
  </si>
  <si>
    <t>Karnataka</t>
  </si>
  <si>
    <t>Gujarat</t>
  </si>
  <si>
    <t>Andhra Pradesh</t>
  </si>
  <si>
    <t>Odisha</t>
  </si>
  <si>
    <t>Telangana</t>
  </si>
  <si>
    <t>Kerala</t>
  </si>
  <si>
    <t>Jharkhand</t>
  </si>
  <si>
    <t>Assam</t>
  </si>
  <si>
    <t>Punjab</t>
  </si>
  <si>
    <t>Chhattisgarh</t>
  </si>
  <si>
    <t>Haryana</t>
  </si>
  <si>
    <t>NCT of Delhi</t>
  </si>
  <si>
    <t>Jammu and Kashmir</t>
  </si>
  <si>
    <t>Uttarakhand</t>
  </si>
  <si>
    <t>Himachal Pradesh</t>
  </si>
  <si>
    <t>Tripura</t>
  </si>
  <si>
    <t>Meghalaya</t>
  </si>
  <si>
    <t>Manipur</t>
  </si>
  <si>
    <t>Nagaland</t>
  </si>
  <si>
    <t>Goa</t>
  </si>
  <si>
    <t>Arunachal Pradesh</t>
  </si>
  <si>
    <t>Puducherry</t>
  </si>
  <si>
    <t>Mizoram</t>
  </si>
  <si>
    <t>Sikkim</t>
  </si>
  <si>
    <t>Dadra and Nagar Haveli and Daman and Diu</t>
  </si>
  <si>
    <t>Andaman and Nicobar Islands</t>
  </si>
  <si>
    <t>Ladakh</t>
  </si>
  <si>
    <t>Lakshadweep</t>
  </si>
  <si>
    <t>Item Description</t>
  </si>
  <si>
    <t>Number of Characters</t>
  </si>
  <si>
    <t xml:space="preserve">Product Code </t>
  </si>
  <si>
    <t>First five digit</t>
  </si>
  <si>
    <t>middle 3 digits</t>
  </si>
  <si>
    <t>Last 3 Digit of Product Code</t>
  </si>
  <si>
    <t>Data</t>
  </si>
  <si>
    <t>UPPER</t>
  </si>
  <si>
    <t>lower</t>
  </si>
  <si>
    <t>portable      dvd-vide         player</t>
  </si>
  <si>
    <t>10001-987-765</t>
  </si>
  <si>
    <t>portable dvd-vide player</t>
  </si>
  <si>
    <t>Slimx cd/mp3    player with 8 min asp       and upgradeable firmware</t>
  </si>
  <si>
    <t>10002-765-654</t>
  </si>
  <si>
    <t>Slimx cd/mp3 player with 8 min asp and upgradeable firmware</t>
  </si>
  <si>
    <t>Sony portable          mini-disc player/recorder</t>
  </si>
  <si>
    <t>10033-123-987</t>
  </si>
  <si>
    <t>Sony portable mini-disc player/recorder</t>
  </si>
  <si>
    <t>mp3-cd player/                  car kit /dot matrix                  display/anti-skip</t>
  </si>
  <si>
    <t>32144-243-765</t>
  </si>
  <si>
    <t>mp3-cd player/ car kit /dot matrix display/anti-skip</t>
  </si>
  <si>
    <t>dvd-video             player                 with mp3                playback</t>
  </si>
  <si>
    <t>10001-987-766</t>
  </si>
  <si>
    <t>dvd-video player with mp3 playback</t>
  </si>
  <si>
    <t>Cd/cd-r executive                desktop system           with cherrywood speakers</t>
  </si>
  <si>
    <t>10002-765-655</t>
  </si>
  <si>
    <t>Cd/cd-r executive desktop system with cherrywood speakers</t>
  </si>
  <si>
    <t xml:space="preserve">                        Portable            dvd-video player</t>
  </si>
  <si>
    <t>10033-123-988</t>
  </si>
  <si>
    <t>Portable dvd-video player</t>
  </si>
  <si>
    <t xml:space="preserve">                                Cd/mp3 player            with 120 second anti-shock</t>
  </si>
  <si>
    <t>32144-243-766</t>
  </si>
  <si>
    <t>Cd/mp3 player with 120 second anti-shock</t>
  </si>
  <si>
    <t xml:space="preserve">                                         Wireless headphone</t>
  </si>
  <si>
    <t>10001-987-767</t>
  </si>
  <si>
    <t>Wireless headphone</t>
  </si>
  <si>
    <t xml:space="preserve">                                            Portable dvd player</t>
  </si>
  <si>
    <t>Portable dvd player</t>
  </si>
  <si>
    <t>3-cd 120-watt cd-r/rw            compatible compact stereo</t>
  </si>
  <si>
    <t>3-cd 120-watt cd-r/rw compatible compact stereo</t>
  </si>
  <si>
    <t>Slimx cd/mp3              player with 8 min asp and upgradeable firmware</t>
  </si>
  <si>
    <t>Cd executive                     mini system</t>
  </si>
  <si>
    <t>Cd executive mini system</t>
  </si>
  <si>
    <t>Item Description1 DRAFT</t>
  </si>
  <si>
    <t xml:space="preserve">Item Description2 Final </t>
  </si>
  <si>
    <t>Compare</t>
  </si>
  <si>
    <t>Portable DVD-Video Player</t>
  </si>
  <si>
    <t>SlimX CD/MP3 Player with 8 min ASP and UpgradKolkatable FirmDelhire</t>
  </si>
  <si>
    <t>Sony Portable Mini-Disc Player/Recorder</t>
  </si>
  <si>
    <t>MP3-CD Player/Mumbair Kit/Dot Matrix Display/Anti-Skip</t>
  </si>
  <si>
    <t>DVD-Video Player with MP3 Playback</t>
  </si>
  <si>
    <t>CD/CD-R Executive Desktop System with Cherrywood SpKolkataker</t>
  </si>
  <si>
    <r>
      <t>CD/CD-R Executive Desktop System with Cherrywood SpKolkatake</t>
    </r>
    <r>
      <rPr>
        <sz val="10"/>
        <color rgb="FFC00000"/>
        <rFont val="Trebuchet MS"/>
        <family val="2"/>
      </rPr>
      <t>rs</t>
    </r>
  </si>
  <si>
    <r>
      <t xml:space="preserve">Portable </t>
    </r>
    <r>
      <rPr>
        <sz val="10"/>
        <color rgb="FFC00000"/>
        <rFont val="Trebuchet MS"/>
        <family val="2"/>
      </rPr>
      <t>DVD</t>
    </r>
    <r>
      <rPr>
        <sz val="10"/>
        <color indexed="8"/>
        <rFont val="Trebuchet MS"/>
        <family val="2"/>
      </rPr>
      <t>-Video Player</t>
    </r>
  </si>
  <si>
    <r>
      <t>Portable</t>
    </r>
    <r>
      <rPr>
        <sz val="10"/>
        <color rgb="FFC00000"/>
        <rFont val="Trebuchet MS"/>
        <family val="2"/>
      </rPr>
      <t xml:space="preserve"> dvd-</t>
    </r>
    <r>
      <rPr>
        <sz val="10"/>
        <color indexed="8"/>
        <rFont val="Trebuchet MS"/>
        <family val="2"/>
      </rPr>
      <t>Video Player</t>
    </r>
  </si>
  <si>
    <t>CD/MP3 Player with 120 Second Anti-Shock</t>
  </si>
  <si>
    <t xml:space="preserve">Wireless LCD TV </t>
  </si>
  <si>
    <t>Portable DVD Player</t>
  </si>
  <si>
    <t>3-CD 120-Delhitt CD-R/RW Compatible Compact Stereo</t>
  </si>
  <si>
    <t>CD Executive Mini System</t>
  </si>
  <si>
    <t>Executive Microsystem with Woodgrain SpKolkatakers</t>
  </si>
  <si>
    <t xml:space="preserve">Wireless TV </t>
  </si>
  <si>
    <t>CD-MP3 Jukebox--8 min ASP and Artist, Title, Genre, and Album Directory</t>
  </si>
  <si>
    <t>DVD Player with Progressive SMumbain, MP3, PAL, and Karaoke</t>
  </si>
  <si>
    <t>Sony Minidisc Recorder</t>
  </si>
  <si>
    <t>Acoustic ResKolkatarch Wireless Surround LCD TV s</t>
  </si>
  <si>
    <t>TOCOL()</t>
  </si>
  <si>
    <t>WRAPROWS()</t>
  </si>
  <si>
    <t>=TEXTSPLIT(A4, “ ”)</t>
  </si>
  <si>
    <t>North</t>
  </si>
  <si>
    <t>South</t>
  </si>
  <si>
    <t>East</t>
  </si>
  <si>
    <t>West</t>
  </si>
  <si>
    <t xml:space="preserve">Employee Name </t>
  </si>
  <si>
    <t>Employee</t>
  </si>
  <si>
    <t>Salary</t>
  </si>
  <si>
    <t>=SUM(--TEXTSPLIT(AG4,","))</t>
  </si>
  <si>
    <t>James Thomas</t>
  </si>
  <si>
    <t>Jennifer Thompson</t>
  </si>
  <si>
    <t>Mark Morrison</t>
  </si>
  <si>
    <t>Cynthia Thomas</t>
  </si>
  <si>
    <t>Aiden Kiln</t>
  </si>
  <si>
    <t>Amount</t>
  </si>
  <si>
    <t>Eleonora Smith</t>
  </si>
  <si>
    <t>Michael Lee</t>
  </si>
  <si>
    <t>Nancy Lee</t>
  </si>
  <si>
    <t>William Gable</t>
  </si>
  <si>
    <t>Annie Thomas</t>
  </si>
  <si>
    <t>326,493,471,448,465</t>
  </si>
  <si>
    <t>Stuart Jones</t>
  </si>
  <si>
    <t>Kevin Dungen</t>
  </si>
  <si>
    <t>Carol Roberts</t>
  </si>
  <si>
    <t>322,222,145,290,483</t>
  </si>
  <si>
    <t>Trevor Fulkerson</t>
  </si>
  <si>
    <t>Denise Thomas</t>
  </si>
  <si>
    <t>Cynthia Tate</t>
  </si>
  <si>
    <t>269,128,474,176,230</t>
  </si>
  <si>
    <t>William Carter</t>
  </si>
  <si>
    <t>Mickey Thomas</t>
  </si>
  <si>
    <t>Michael Williams</t>
  </si>
  <si>
    <t>390,170,443,217,241</t>
  </si>
  <si>
    <t>Kendra Morgan</t>
  </si>
  <si>
    <t>181,234,453,129,170</t>
  </si>
  <si>
    <t>Mary Gregory</t>
  </si>
  <si>
    <t>Simon Goldstein</t>
  </si>
  <si>
    <t>Melissa lee</t>
  </si>
  <si>
    <t>Lila Owens</t>
  </si>
  <si>
    <t>=SORT(UNIQUE(TOCOL(B3:E9)))</t>
  </si>
  <si>
    <t>344,154,402,102,374</t>
  </si>
  <si>
    <t>320,417,167,145,324</t>
  </si>
  <si>
    <t>UNIQUE()</t>
  </si>
  <si>
    <t>SORT()</t>
  </si>
  <si>
    <t>229,220,379,130,426</t>
  </si>
  <si>
    <t>Combined List</t>
  </si>
  <si>
    <t>319,336,292,364,317</t>
  </si>
  <si>
    <r>
      <t>VSTACK</t>
    </r>
    <r>
      <rPr>
        <sz val="11"/>
        <color rgb="FF212121"/>
        <rFont val="Arial"/>
        <family val="2"/>
      </rPr>
      <t> (“V” for vertical) </t>
    </r>
  </si>
  <si>
    <t>124,434,416,198,364</t>
  </si>
  <si>
    <t>331,330,457,421,163</t>
  </si>
  <si>
    <t>105,203,474,401,396</t>
  </si>
  <si>
    <t>407,396,142,287,316</t>
  </si>
  <si>
    <t>483,258,103,271,240</t>
  </si>
  <si>
    <t>470,103,244,455,248</t>
  </si>
  <si>
    <t>311,329,299,282,394</t>
  </si>
  <si>
    <t>406,284,277,106,458</t>
  </si>
  <si>
    <t>148,367,200,398,273</t>
  </si>
  <si>
    <t>433,115,464,190,280</t>
  </si>
  <si>
    <t>315,254,224,389,266</t>
  </si>
  <si>
    <t>334,172,103,174,273</t>
  </si>
  <si>
    <t>Department</t>
  </si>
  <si>
    <t>Region</t>
  </si>
  <si>
    <t>Hire Date</t>
  </si>
  <si>
    <t>Melissa james</t>
  </si>
  <si>
    <t>Accts</t>
  </si>
  <si>
    <t>Amit</t>
  </si>
  <si>
    <t>Sales</t>
  </si>
  <si>
    <t>Thomas lee</t>
  </si>
  <si>
    <t>Roger james</t>
  </si>
  <si>
    <t>Kevin Morrison</t>
  </si>
  <si>
    <t>Carla Anderson</t>
  </si>
  <si>
    <t>Mickey anderson</t>
  </si>
  <si>
    <t>Kelly Ryan</t>
  </si>
  <si>
    <t>Pamela Carter</t>
  </si>
  <si>
    <t>Naveen mishra</t>
  </si>
  <si>
    <t>Jesse carter</t>
  </si>
  <si>
    <t>Roger owens</t>
  </si>
  <si>
    <t>Trevor Ryan</t>
  </si>
  <si>
    <t>Alber</t>
  </si>
  <si>
    <t>Anderson</t>
  </si>
  <si>
    <t>Braven</t>
  </si>
  <si>
    <t>Brewer</t>
  </si>
  <si>
    <t>Burns</t>
  </si>
  <si>
    <t>Carroll</t>
  </si>
  <si>
    <t>Christensen</t>
  </si>
  <si>
    <t>Decker</t>
  </si>
  <si>
    <t>DeNiro</t>
  </si>
  <si>
    <t>Dumont</t>
  </si>
  <si>
    <t>Goode</t>
  </si>
  <si>
    <t>Gruber</t>
  </si>
  <si>
    <t>Hoadley</t>
  </si>
  <si>
    <t>Hopes</t>
  </si>
  <si>
    <t>Ingram</t>
  </si>
  <si>
    <t>Jacobsen</t>
  </si>
  <si>
    <t>Johnson</t>
  </si>
  <si>
    <t>Kayes</t>
  </si>
  <si>
    <t>Lang</t>
  </si>
  <si>
    <t>Macdonald</t>
  </si>
  <si>
    <t>Michaels</t>
  </si>
  <si>
    <t>Mills</t>
  </si>
  <si>
    <t>Moody</t>
  </si>
  <si>
    <t>Moore</t>
  </si>
  <si>
    <t>Neal</t>
  </si>
  <si>
    <t>Novak</t>
  </si>
  <si>
    <t>Olson</t>
  </si>
  <si>
    <t>Payton</t>
  </si>
  <si>
    <t>Pletcher</t>
  </si>
  <si>
    <t>Ray</t>
  </si>
  <si>
    <t>Reis</t>
  </si>
  <si>
    <t>Reynolds</t>
  </si>
  <si>
    <t>Sampson</t>
  </si>
  <si>
    <t>Shimada</t>
  </si>
  <si>
    <t>Smith</t>
  </si>
  <si>
    <t>Snow</t>
  </si>
  <si>
    <t>Stephens</t>
  </si>
  <si>
    <t>Thomas</t>
  </si>
  <si>
    <t>Trueblood</t>
  </si>
  <si>
    <t>Tung</t>
  </si>
  <si>
    <t>Bonus?</t>
  </si>
  <si>
    <t>New 
Customers</t>
  </si>
  <si>
    <t>Sales
Figures</t>
  </si>
  <si>
    <t>Sales Rep</t>
  </si>
  <si>
    <t>Full Bonus</t>
  </si>
  <si>
    <t>half Bonus</t>
  </si>
  <si>
    <t>Quarter Bouns</t>
  </si>
  <si>
    <t>No Bonus</t>
  </si>
  <si>
    <t>Bonus</t>
  </si>
  <si>
    <t xml:space="preserve">Sales </t>
  </si>
  <si>
    <t>Nested IF Functions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</si>
  <si>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</si>
  <si>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</si>
  <si>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</si>
  <si>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</si>
  <si>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</si>
  <si>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</si>
  <si>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</si>
  <si>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</si>
  <si>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</si>
  <si>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</si>
  <si>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</si>
  <si>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</si>
  <si>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Division</t>
  </si>
  <si>
    <t>Name</t>
  </si>
  <si>
    <t>Yearly Salary</t>
  </si>
  <si>
    <t>AND</t>
  </si>
  <si>
    <t>Utility</t>
  </si>
  <si>
    <t>Gary Miller</t>
  </si>
  <si>
    <t>Finance</t>
  </si>
  <si>
    <t>Procurement</t>
  </si>
  <si>
    <t>Productivity</t>
  </si>
  <si>
    <t>James Willard</t>
  </si>
  <si>
    <t>Richard Elliot</t>
  </si>
  <si>
    <t>Robert Spear</t>
  </si>
  <si>
    <t>Roger Mun</t>
  </si>
  <si>
    <t>Paul Garza</t>
  </si>
  <si>
    <t>Robert Marquez</t>
  </si>
  <si>
    <t>Natalie Porter</t>
  </si>
  <si>
    <t>Kim West</t>
  </si>
  <si>
    <t>Game</t>
  </si>
  <si>
    <t>Stevie Bridge</t>
  </si>
  <si>
    <t>Andre Cooper</t>
  </si>
  <si>
    <t>Crystal Doyle</t>
  </si>
  <si>
    <t>Robert Musser</t>
  </si>
  <si>
    <t>Daniel Garrett</t>
  </si>
  <si>
    <t>Ann Withers</t>
  </si>
  <si>
    <t>Paul Hill</t>
  </si>
  <si>
    <t>Corinna Schmidt</t>
  </si>
  <si>
    <t>Ewan Thompson</t>
  </si>
  <si>
    <t>Walter Miller</t>
  </si>
  <si>
    <t>Paul Wells</t>
  </si>
  <si>
    <t>Betina Bauer</t>
  </si>
  <si>
    <t>Daniela Schreiber</t>
  </si>
  <si>
    <t>Dan Ziegler</t>
  </si>
  <si>
    <t>Peter Ramsy</t>
  </si>
  <si>
    <t>Wolfgang Ramjac</t>
  </si>
  <si>
    <t>Robert Richardson</t>
  </si>
  <si>
    <t>Brigitte Bond</t>
  </si>
  <si>
    <t>Robert Blume</t>
  </si>
  <si>
    <t>Mike Saban</t>
  </si>
  <si>
    <t>Maria Tot</t>
  </si>
  <si>
    <t>Lukas Hofer</t>
  </si>
  <si>
    <t xml:space="preserve">Citizen </t>
  </si>
  <si>
    <t>Age</t>
  </si>
  <si>
    <t>Vote Right</t>
  </si>
  <si>
    <t>&lt;80 and &gt;=60</t>
  </si>
  <si>
    <t>B</t>
  </si>
  <si>
    <t>F</t>
  </si>
  <si>
    <t>Firm</t>
  </si>
  <si>
    <t>Example 1</t>
  </si>
  <si>
    <t>Example 2</t>
  </si>
  <si>
    <t>Example 3</t>
  </si>
  <si>
    <t>India</t>
  </si>
  <si>
    <t>&lt;60</t>
  </si>
  <si>
    <t>C</t>
  </si>
  <si>
    <t>Company</t>
  </si>
  <si>
    <t>H</t>
  </si>
  <si>
    <t>HUF</t>
  </si>
  <si>
    <t xml:space="preserve">Pan No </t>
  </si>
  <si>
    <t>ALIPA2010R</t>
  </si>
  <si>
    <t>Qualification</t>
  </si>
  <si>
    <t>Experience</t>
  </si>
  <si>
    <t>Eligible</t>
  </si>
  <si>
    <t>Student name</t>
  </si>
  <si>
    <t>% Marks</t>
  </si>
  <si>
    <t>Result</t>
  </si>
  <si>
    <t>Grade</t>
  </si>
  <si>
    <t>if % marks &gt;=50 then Pass other wise fail</t>
  </si>
  <si>
    <t>AGSPG1100B</t>
  </si>
  <si>
    <t>A</t>
  </si>
  <si>
    <t>AAJFK8605J</t>
  </si>
  <si>
    <t>AAACB1015A</t>
  </si>
  <si>
    <t>How many Reps get the Bonus?</t>
  </si>
  <si>
    <t>AAAHB1169P</t>
  </si>
  <si>
    <t>If sales figure&gt;5000 then 12% otherwise 5%</t>
  </si>
  <si>
    <t>D</t>
  </si>
  <si>
    <t>AJRPM2445A</t>
  </si>
  <si>
    <t>Sales Figures</t>
  </si>
  <si>
    <t>New  Customers</t>
  </si>
  <si>
    <t>E</t>
  </si>
  <si>
    <t>G</t>
  </si>
  <si>
    <t>Lichty</t>
  </si>
  <si>
    <t>Byers</t>
  </si>
  <si>
    <t>Hall</t>
  </si>
  <si>
    <t>Ross</t>
  </si>
  <si>
    <t>Deniro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</si>
</sst>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dd\/mm\/yyyy\ hh:mm"/>
    <numFmt numFmtId="165" formatCode="[$-14009]dd/mm/yyyy;@"/>
    <numFmt numFmtId="166" formatCode="&quot;Rs.&quot;#,##0.00;[Red]&quot;Rs.&quot;#,##0.00"/>
    <numFmt numFmtId="167" formatCode="[$$-409]#,##0.00"/>
    <numFmt numFmtId="168" formatCode="[$-14009]dd/mmm/yyyy;@"/>
    <numFmt numFmtId="169" formatCode="[$$-409]#,##0"/>
    <numFmt numFmtId="170" formatCode="#,##0_ ;\-#,##0\ "/>
  </numFmts>
  <fonts count="5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0"/>
      <name val="Aptos Display"/>
      <family val="1"/>
      <scheme val="major"/>
    </font>
    <font>
      <sz val="12"/>
      <color theme="1"/>
      <name val="Aptos Display"/>
      <family val="1"/>
      <scheme val="major"/>
    </font>
    <font>
      <b/>
      <sz val="12"/>
      <color theme="1"/>
      <name val="Aptos Display"/>
      <family val="1"/>
      <scheme val="major"/>
    </font>
    <font>
      <b/>
      <sz val="12"/>
      <color rgb="FFFF0000"/>
      <name val="Aptos Display"/>
      <family val="1"/>
      <scheme val="major"/>
    </font>
    <font>
      <sz val="12"/>
      <color rgb="FFFF0000"/>
      <name val="Aptos Display"/>
      <family val="1"/>
      <scheme val="major"/>
    </font>
    <font>
      <sz val="18"/>
      <color theme="1"/>
      <name val="Aptos Display"/>
      <family val="1"/>
      <scheme val="major"/>
    </font>
    <font>
      <sz val="22"/>
      <color theme="1"/>
      <name val="Aptos Display"/>
      <family val="1"/>
      <scheme val="major"/>
    </font>
    <font>
      <sz val="16"/>
      <color theme="1"/>
      <name val="Aptos Display"/>
      <family val="1"/>
      <scheme val="major"/>
    </font>
    <font>
      <sz val="14"/>
      <color theme="1"/>
      <name val="Aptos Display"/>
      <family val="1"/>
      <scheme val="major"/>
    </font>
    <font>
      <sz val="20"/>
      <color theme="1"/>
      <name val="Aptos Display"/>
      <family val="1"/>
      <scheme val="major"/>
    </font>
    <font>
      <vertAlign val="superscript"/>
      <sz val="18"/>
      <color theme="1"/>
      <name val="Aptos Display"/>
      <family val="1"/>
      <scheme val="major"/>
    </font>
    <font>
      <u/>
      <sz val="11"/>
      <color theme="1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8"/>
      <color theme="0"/>
      <name val="Trebuchet MS"/>
      <family val="2"/>
    </font>
    <font>
      <b/>
      <sz val="16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Trebuchet MS"/>
      <family val="2"/>
    </font>
    <font>
      <sz val="18"/>
      <color theme="1"/>
      <name val="Aptos Narrow"/>
      <family val="2"/>
      <scheme val="minor"/>
    </font>
    <font>
      <sz val="10"/>
      <name val="Trebuchet MS"/>
      <family val="2"/>
    </font>
    <font>
      <sz val="10"/>
      <color rgb="FFC00000"/>
      <name val="Trebuchet MS"/>
      <family val="2"/>
    </font>
    <font>
      <b/>
      <sz val="11"/>
      <name val="Aptos Narrow"/>
      <family val="2"/>
      <scheme val="minor"/>
    </font>
    <font>
      <sz val="11"/>
      <color rgb="FF212121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2"/>
      <color rgb="FFFF0000"/>
      <name val="Aptos Narrow"/>
      <family val="2"/>
      <scheme val="minor"/>
    </font>
    <font>
      <sz val="10"/>
      <color theme="0"/>
      <name val="Arial"/>
      <family val="2"/>
    </font>
    <font>
      <b/>
      <sz val="11"/>
      <color rgb="FF212121"/>
      <name val="Arial"/>
      <family val="2"/>
    </font>
    <font>
      <sz val="11"/>
      <color indexed="8"/>
      <name val="Trebuchet MS"/>
      <family val="2"/>
    </font>
    <font>
      <b/>
      <sz val="8"/>
      <color theme="0"/>
      <name val="Trebuchet MS"/>
      <family val="2"/>
    </font>
    <font>
      <b/>
      <sz val="11"/>
      <color indexed="60"/>
      <name val="Trebuchet MS"/>
      <family val="2"/>
    </font>
    <font>
      <b/>
      <sz val="11"/>
      <color indexed="8"/>
      <name val="Trebuchet MS"/>
      <family val="2"/>
    </font>
    <font>
      <sz val="18"/>
      <color indexed="49"/>
      <name val="Trebuchet MS"/>
      <family val="2"/>
    </font>
    <font>
      <sz val="18"/>
      <color rgb="FF00B0F0"/>
      <name val="Trebuchet MS"/>
      <family val="2"/>
    </font>
    <font>
      <b/>
      <sz val="11"/>
      <color rgb="FF000000"/>
      <name val="Calibri"/>
      <family val="2"/>
    </font>
    <font>
      <b/>
      <sz val="11"/>
      <color theme="0" tint="-0.499984740745262"/>
      <name val="Calibri"/>
      <family val="2"/>
    </font>
    <font>
      <sz val="11"/>
      <color rgb="FF000000"/>
      <name val="Calibri"/>
      <family val="2"/>
    </font>
    <font>
      <u/>
      <sz val="10"/>
      <color rgb="FFC00000"/>
      <name val="Aptos Display"/>
      <family val="1"/>
      <scheme val="major"/>
    </font>
    <font>
      <sz val="10"/>
      <color rgb="FFC00000"/>
      <name val="Aptos Display"/>
      <family val="1"/>
      <scheme val="major"/>
    </font>
    <font>
      <sz val="11"/>
      <color rgb="FFFF0000"/>
      <name val="Trebuchet MS"/>
      <family val="2"/>
    </font>
    <font>
      <b/>
      <sz val="11"/>
      <color rgb="FF00B0F0"/>
      <name val="Trebuchet MS"/>
      <family val="2"/>
    </font>
    <font>
      <sz val="14"/>
      <color rgb="FFFF0000"/>
      <name val="Trebuchet MS"/>
      <family val="2"/>
    </font>
    <font>
      <b/>
      <sz val="10"/>
      <color theme="0"/>
      <name val="Trebuchet MS"/>
      <family val="2"/>
    </font>
    <font>
      <sz val="12"/>
      <color indexed="8"/>
      <name val="Trebuchet MS"/>
      <family val="2"/>
    </font>
    <font>
      <sz val="20"/>
      <color indexed="8"/>
      <name val="Trebuchet MS"/>
      <family val="2"/>
    </font>
    <font>
      <sz val="18"/>
      <color indexed="8"/>
      <name val="Trebuchet MS"/>
      <family val="2"/>
    </font>
    <font>
      <sz val="24"/>
      <color indexed="8"/>
      <name val="Trebuchet MS"/>
      <family val="2"/>
    </font>
  </fonts>
  <fills count="1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rgb="FF00B050"/>
        <bgColor indexed="0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2981B9"/>
      </bottom>
      <diagonal/>
    </border>
    <border>
      <left/>
      <right/>
      <top style="medium">
        <color rgb="FF2981B9"/>
      </top>
      <bottom style="medium">
        <color theme="0" tint="-4.9989318521683403E-2"/>
      </bottom>
      <diagonal/>
    </border>
    <border>
      <left/>
      <right/>
      <top style="medium">
        <color theme="0" tint="-4.9989318521683403E-2"/>
      </top>
      <bottom style="medium">
        <color theme="0" tint="-4.9989318521683403E-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43" fontId="18" fillId="0" borderId="0" applyFont="0" applyFill="0" applyBorder="0" applyAlignment="0" applyProtection="0"/>
    <xf numFmtId="0" fontId="19" fillId="0" borderId="0"/>
    <xf numFmtId="0" fontId="1" fillId="0" borderId="0"/>
    <xf numFmtId="0" fontId="19" fillId="0" borderId="0"/>
    <xf numFmtId="0" fontId="1" fillId="0" borderId="0"/>
  </cellStyleXfs>
  <cellXfs count="134">
    <xf numFmtId="0" fontId="0" fillId="0" borderId="0" xfId="0"/>
    <xf numFmtId="0" fontId="6" fillId="2" borderId="0" xfId="2" applyFont="1" applyFill="1" applyAlignment="1">
      <alignment horizontal="center" vertical="center"/>
    </xf>
    <xf numFmtId="0" fontId="6" fillId="0" borderId="0" xfId="2" applyFont="1" applyAlignment="1">
      <alignment horizontal="center"/>
    </xf>
    <xf numFmtId="0" fontId="7" fillId="0" borderId="0" xfId="2" applyFont="1"/>
    <xf numFmtId="0" fontId="8" fillId="0" borderId="0" xfId="2" applyFont="1" applyAlignment="1">
      <alignment horizontal="center"/>
    </xf>
    <xf numFmtId="0" fontId="9" fillId="0" borderId="0" xfId="2" applyFont="1" applyAlignment="1">
      <alignment horizontal="center"/>
    </xf>
    <xf numFmtId="0" fontId="8" fillId="0" borderId="0" xfId="2" quotePrefix="1" applyFont="1" applyAlignment="1">
      <alignment horizontal="center"/>
    </xf>
    <xf numFmtId="0" fontId="7" fillId="3" borderId="1" xfId="3" applyFont="1" applyFill="1" applyBorder="1" applyAlignment="1">
      <alignment horizontal="center"/>
    </xf>
    <xf numFmtId="0" fontId="7" fillId="0" borderId="1" xfId="2" applyFont="1" applyBorder="1"/>
    <xf numFmtId="0" fontId="10" fillId="0" borderId="0" xfId="2" applyFont="1"/>
    <xf numFmtId="0" fontId="11" fillId="4" borderId="0" xfId="2" applyFont="1" applyFill="1" applyAlignment="1">
      <alignment horizontal="center"/>
    </xf>
    <xf numFmtId="0" fontId="7" fillId="4" borderId="0" xfId="2" applyFont="1" applyFill="1" applyAlignment="1">
      <alignment horizontal="center"/>
    </xf>
    <xf numFmtId="0" fontId="10" fillId="4" borderId="0" xfId="2" applyFont="1" applyFill="1" applyAlignment="1">
      <alignment horizontal="center"/>
    </xf>
    <xf numFmtId="0" fontId="12" fillId="0" borderId="0" xfId="2" applyFont="1" applyAlignment="1">
      <alignment horizontal="center"/>
    </xf>
    <xf numFmtId="2" fontId="11" fillId="4" borderId="0" xfId="2" applyNumberFormat="1" applyFont="1" applyFill="1" applyAlignment="1">
      <alignment horizontal="center"/>
    </xf>
    <xf numFmtId="0" fontId="13" fillId="4" borderId="0" xfId="2" applyFont="1" applyFill="1" applyAlignment="1">
      <alignment horizontal="center"/>
    </xf>
    <xf numFmtId="0" fontId="14" fillId="4" borderId="0" xfId="2" applyFont="1" applyFill="1" applyAlignment="1">
      <alignment horizontal="center"/>
    </xf>
    <xf numFmtId="0" fontId="15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6" fillId="5" borderId="0" xfId="2" applyFont="1" applyFill="1" applyAlignment="1">
      <alignment horizontal="center"/>
    </xf>
    <xf numFmtId="0" fontId="7" fillId="6" borderId="0" xfId="2" applyFont="1" applyFill="1" applyAlignment="1">
      <alignment horizontal="center"/>
    </xf>
    <xf numFmtId="0" fontId="7" fillId="7" borderId="0" xfId="2" applyFont="1" applyFill="1" applyAlignment="1">
      <alignment horizontal="center"/>
    </xf>
    <xf numFmtId="0" fontId="11" fillId="4" borderId="0" xfId="2" quotePrefix="1" applyFont="1" applyFill="1" applyAlignment="1">
      <alignment horizontal="center"/>
    </xf>
    <xf numFmtId="0" fontId="11" fillId="4" borderId="1" xfId="2" applyFont="1" applyFill="1" applyBorder="1" applyAlignment="1">
      <alignment horizontal="center"/>
    </xf>
    <xf numFmtId="0" fontId="11" fillId="4" borderId="0" xfId="2" applyFont="1" applyFill="1" applyAlignment="1">
      <alignment horizontal="center" vertical="center"/>
    </xf>
    <xf numFmtId="0" fontId="17" fillId="0" borderId="0" xfId="4" applyAlignment="1" applyProtection="1"/>
    <xf numFmtId="0" fontId="7" fillId="0" borderId="0" xfId="2" applyFont="1" applyAlignment="1">
      <alignment horizontal="left"/>
    </xf>
    <xf numFmtId="164" fontId="11" fillId="4" borderId="0" xfId="2" applyNumberFormat="1" applyFont="1" applyFill="1" applyAlignment="1">
      <alignment horizontal="center"/>
    </xf>
    <xf numFmtId="14" fontId="11" fillId="4" borderId="0" xfId="2" applyNumberFormat="1" applyFont="1" applyFill="1" applyAlignment="1">
      <alignment horizontal="center"/>
    </xf>
    <xf numFmtId="165" fontId="11" fillId="4" borderId="0" xfId="2" applyNumberFormat="1" applyFont="1" applyFill="1" applyAlignment="1">
      <alignment horizontal="center"/>
    </xf>
    <xf numFmtId="0" fontId="8" fillId="0" borderId="0" xfId="2" applyFont="1"/>
    <xf numFmtId="0" fontId="7" fillId="0" borderId="0" xfId="2" applyFont="1" applyAlignment="1">
      <alignment horizontal="right"/>
    </xf>
    <xf numFmtId="14" fontId="7" fillId="0" borderId="0" xfId="2" applyNumberFormat="1" applyFont="1"/>
    <xf numFmtId="14" fontId="8" fillId="0" borderId="0" xfId="2" applyNumberFormat="1" applyFont="1"/>
    <xf numFmtId="0" fontId="15" fillId="0" borderId="0" xfId="2" applyFont="1" applyAlignment="1">
      <alignment horizontal="right"/>
    </xf>
    <xf numFmtId="0" fontId="7" fillId="0" borderId="0" xfId="2" quotePrefix="1" applyFont="1"/>
    <xf numFmtId="0" fontId="15" fillId="0" borderId="0" xfId="2" applyFont="1"/>
    <xf numFmtId="0" fontId="18" fillId="0" borderId="0" xfId="5"/>
    <xf numFmtId="0" fontId="18" fillId="0" borderId="0" xfId="5" applyAlignment="1">
      <alignment horizontal="center"/>
    </xf>
    <xf numFmtId="43" fontId="0" fillId="0" borderId="0" xfId="6" applyFont="1" applyAlignment="1">
      <alignment horizontal="center"/>
    </xf>
    <xf numFmtId="0" fontId="1" fillId="0" borderId="0" xfId="2"/>
    <xf numFmtId="0" fontId="20" fillId="8" borderId="2" xfId="7" applyFont="1" applyFill="1" applyBorder="1" applyAlignment="1">
      <alignment horizontal="center"/>
    </xf>
    <xf numFmtId="0" fontId="4" fillId="0" borderId="0" xfId="2" applyFont="1"/>
    <xf numFmtId="0" fontId="2" fillId="2" borderId="1" xfId="8" applyFont="1" applyFill="1" applyBorder="1"/>
    <xf numFmtId="0" fontId="2" fillId="2" borderId="1" xfId="8" applyFont="1" applyFill="1" applyBorder="1" applyAlignment="1">
      <alignment horizontal="center"/>
    </xf>
    <xf numFmtId="0" fontId="21" fillId="2" borderId="1" xfId="2" applyFont="1" applyFill="1" applyBorder="1" applyAlignment="1">
      <alignment horizontal="center" vertical="center"/>
    </xf>
    <xf numFmtId="0" fontId="2" fillId="2" borderId="1" xfId="2" applyFont="1" applyFill="1" applyBorder="1"/>
    <xf numFmtId="0" fontId="1" fillId="0" borderId="1" xfId="2" applyBorder="1"/>
    <xf numFmtId="0" fontId="1" fillId="0" borderId="0" xfId="2" applyAlignment="1">
      <alignment horizontal="left" wrapText="1"/>
    </xf>
    <xf numFmtId="0" fontId="1" fillId="0" borderId="1" xfId="8" applyBorder="1"/>
    <xf numFmtId="0" fontId="22" fillId="0" borderId="1" xfId="8" applyFont="1" applyBorder="1"/>
    <xf numFmtId="0" fontId="23" fillId="0" borderId="1" xfId="8" applyFont="1" applyBorder="1"/>
    <xf numFmtId="0" fontId="24" fillId="0" borderId="0" xfId="2" applyFont="1"/>
    <xf numFmtId="166" fontId="1" fillId="0" borderId="0" xfId="2" applyNumberFormat="1"/>
    <xf numFmtId="0" fontId="1" fillId="0" borderId="1" xfId="2" applyBorder="1" applyAlignment="1">
      <alignment horizontal="left"/>
    </xf>
    <xf numFmtId="167" fontId="1" fillId="0" borderId="0" xfId="2" applyNumberFormat="1"/>
    <xf numFmtId="0" fontId="25" fillId="9" borderId="3" xfId="7" applyFont="1" applyFill="1" applyBorder="1" applyAlignment="1">
      <alignment wrapText="1"/>
    </xf>
    <xf numFmtId="0" fontId="20" fillId="8" borderId="1" xfId="7" applyFont="1" applyFill="1" applyBorder="1" applyAlignment="1">
      <alignment horizontal="left"/>
    </xf>
    <xf numFmtId="0" fontId="20" fillId="8" borderId="1" xfId="7" applyFont="1" applyFill="1" applyBorder="1" applyAlignment="1">
      <alignment horizontal="center"/>
    </xf>
    <xf numFmtId="0" fontId="25" fillId="9" borderId="1" xfId="7" applyFont="1" applyFill="1" applyBorder="1" applyAlignment="1">
      <alignment wrapText="1"/>
    </xf>
    <xf numFmtId="0" fontId="26" fillId="0" borderId="0" xfId="2" applyFont="1"/>
    <xf numFmtId="0" fontId="27" fillId="9" borderId="1" xfId="7" applyFont="1" applyFill="1" applyBorder="1" applyAlignment="1">
      <alignment wrapText="1"/>
    </xf>
    <xf numFmtId="0" fontId="3" fillId="0" borderId="0" xfId="2" applyFont="1"/>
    <xf numFmtId="0" fontId="4" fillId="0" borderId="0" xfId="0" applyFont="1"/>
    <xf numFmtId="0" fontId="29" fillId="0" borderId="0" xfId="0" applyFont="1" applyAlignment="1">
      <alignment horizontal="center"/>
    </xf>
    <xf numFmtId="0" fontId="30" fillId="0" borderId="0" xfId="0" quotePrefix="1" applyFont="1"/>
    <xf numFmtId="0" fontId="0" fillId="10" borderId="0" xfId="0" applyFill="1"/>
    <xf numFmtId="0" fontId="31" fillId="11" borderId="4" xfId="9" applyFont="1" applyFill="1" applyBorder="1" applyAlignment="1">
      <alignment horizontal="center" wrapText="1"/>
    </xf>
    <xf numFmtId="0" fontId="5" fillId="12" borderId="0" xfId="0" quotePrefix="1" applyFont="1" applyFill="1"/>
    <xf numFmtId="0" fontId="32" fillId="3" borderId="0" xfId="9" applyFont="1" applyFill="1" applyAlignment="1">
      <alignment wrapText="1"/>
    </xf>
    <xf numFmtId="0" fontId="32" fillId="3" borderId="0" xfId="9" applyFont="1" applyFill="1" applyAlignment="1">
      <alignment horizontal="left" wrapText="1"/>
    </xf>
    <xf numFmtId="0" fontId="32" fillId="3" borderId="0" xfId="9" applyFont="1" applyFill="1" applyAlignment="1">
      <alignment horizontal="center" wrapText="1"/>
    </xf>
    <xf numFmtId="0" fontId="0" fillId="0" borderId="0" xfId="0" applyAlignment="1">
      <alignment horizontal="center"/>
    </xf>
    <xf numFmtId="0" fontId="33" fillId="0" borderId="0" xfId="0" quotePrefix="1" applyFont="1"/>
    <xf numFmtId="0" fontId="34" fillId="13" borderId="0" xfId="9" applyFont="1" applyFill="1" applyAlignment="1">
      <alignment wrapText="1"/>
    </xf>
    <xf numFmtId="0" fontId="2" fillId="13" borderId="0" xfId="0" applyFont="1" applyFill="1"/>
    <xf numFmtId="0" fontId="35" fillId="0" borderId="0" xfId="0" applyFont="1"/>
    <xf numFmtId="0" fontId="31" fillId="11" borderId="4" xfId="9" applyFont="1" applyFill="1" applyBorder="1" applyAlignment="1">
      <alignment horizontal="center"/>
    </xf>
    <xf numFmtId="168" fontId="31" fillId="11" borderId="4" xfId="9" applyNumberFormat="1" applyFont="1" applyFill="1" applyBorder="1" applyAlignment="1">
      <alignment horizontal="center"/>
    </xf>
    <xf numFmtId="0" fontId="32" fillId="3" borderId="0" xfId="9" applyFont="1" applyFill="1" applyAlignment="1" applyProtection="1">
      <alignment horizontal="center" wrapText="1"/>
      <protection locked="0"/>
    </xf>
    <xf numFmtId="43" fontId="32" fillId="3" borderId="0" xfId="1" applyFont="1" applyFill="1" applyBorder="1" applyAlignment="1" applyProtection="1">
      <alignment horizontal="center" wrapText="1"/>
      <protection locked="0"/>
    </xf>
    <xf numFmtId="168" fontId="32" fillId="3" borderId="0" xfId="9" applyNumberFormat="1" applyFont="1" applyFill="1" applyAlignment="1">
      <alignment wrapText="1"/>
    </xf>
    <xf numFmtId="168" fontId="32" fillId="3" borderId="0" xfId="9" applyNumberFormat="1" applyFont="1" applyFill="1" applyAlignment="1">
      <alignment horizontal="right" wrapText="1"/>
    </xf>
    <xf numFmtId="43" fontId="32" fillId="3" borderId="0" xfId="1" applyFont="1" applyFill="1" applyBorder="1" applyAlignment="1" applyProtection="1">
      <alignment horizontal="left" wrapText="1"/>
      <protection locked="0"/>
    </xf>
    <xf numFmtId="0" fontId="36" fillId="9" borderId="0" xfId="10" applyFont="1" applyFill="1"/>
    <xf numFmtId="167" fontId="36" fillId="9" borderId="5" xfId="10" applyNumberFormat="1" applyFont="1" applyFill="1" applyBorder="1" applyProtection="1">
      <protection hidden="1"/>
    </xf>
    <xf numFmtId="0" fontId="36" fillId="9" borderId="5" xfId="10" applyFont="1" applyFill="1" applyBorder="1" applyAlignment="1" applyProtection="1">
      <alignment horizontal="center"/>
      <protection locked="0"/>
    </xf>
    <xf numFmtId="169" fontId="36" fillId="9" borderId="5" xfId="10" applyNumberFormat="1" applyFont="1" applyFill="1" applyBorder="1" applyAlignment="1" applyProtection="1">
      <alignment horizontal="center"/>
      <protection locked="0"/>
    </xf>
    <xf numFmtId="0" fontId="36" fillId="9" borderId="5" xfId="10" applyFont="1" applyFill="1" applyBorder="1"/>
    <xf numFmtId="0" fontId="37" fillId="2" borderId="6" xfId="10" applyFont="1" applyFill="1" applyBorder="1" applyAlignment="1">
      <alignment horizontal="center" wrapText="1"/>
    </xf>
    <xf numFmtId="0" fontId="37" fillId="2" borderId="7" xfId="10" applyFont="1" applyFill="1" applyBorder="1" applyAlignment="1">
      <alignment horizontal="center" wrapText="1"/>
    </xf>
    <xf numFmtId="0" fontId="37" fillId="2" borderId="8" xfId="10" applyFont="1" applyFill="1" applyBorder="1" applyAlignment="1">
      <alignment horizontal="left" wrapText="1"/>
    </xf>
    <xf numFmtId="0" fontId="36" fillId="9" borderId="5" xfId="10" applyFont="1" applyFill="1" applyBorder="1" applyAlignment="1">
      <alignment horizontal="center"/>
    </xf>
    <xf numFmtId="0" fontId="38" fillId="9" borderId="0" xfId="10" applyFont="1" applyFill="1"/>
    <xf numFmtId="0" fontId="39" fillId="9" borderId="5" xfId="10" applyFont="1" applyFill="1" applyBorder="1"/>
    <xf numFmtId="0" fontId="40" fillId="9" borderId="9" xfId="10" applyFont="1" applyFill="1" applyBorder="1" applyAlignment="1">
      <alignment horizontal="left"/>
    </xf>
    <xf numFmtId="0" fontId="41" fillId="9" borderId="9" xfId="10" applyFont="1" applyFill="1" applyBorder="1" applyAlignment="1">
      <alignment horizontal="left"/>
    </xf>
    <xf numFmtId="0" fontId="4" fillId="14" borderId="5" xfId="0" applyFont="1" applyFill="1" applyBorder="1"/>
    <xf numFmtId="0" fontId="4" fillId="14" borderId="5" xfId="0" applyFont="1" applyFill="1" applyBorder="1" applyAlignment="1">
      <alignment horizontal="center"/>
    </xf>
    <xf numFmtId="0" fontId="0" fillId="14" borderId="5" xfId="0" applyFill="1" applyBorder="1"/>
    <xf numFmtId="0" fontId="0" fillId="15" borderId="5" xfId="0" quotePrefix="1" applyFill="1" applyBorder="1"/>
    <xf numFmtId="0" fontId="0" fillId="15" borderId="5" xfId="0" applyFill="1" applyBorder="1"/>
    <xf numFmtId="0" fontId="42" fillId="0" borderId="10" xfId="0" applyFont="1" applyBorder="1"/>
    <xf numFmtId="0" fontId="4" fillId="16" borderId="5" xfId="0" applyFont="1" applyFill="1" applyBorder="1" applyAlignment="1">
      <alignment horizontal="center"/>
    </xf>
    <xf numFmtId="3" fontId="43" fillId="17" borderId="0" xfId="0" applyNumberFormat="1" applyFont="1" applyFill="1" applyAlignment="1">
      <alignment horizontal="center" vertical="center"/>
    </xf>
    <xf numFmtId="3" fontId="44" fillId="0" borderId="0" xfId="0" applyNumberFormat="1" applyFont="1"/>
    <xf numFmtId="0" fontId="44" fillId="0" borderId="11" xfId="0" applyFont="1" applyBorder="1"/>
    <xf numFmtId="3" fontId="44" fillId="0" borderId="11" xfId="0" applyNumberFormat="1" applyFont="1" applyBorder="1"/>
    <xf numFmtId="0" fontId="44" fillId="16" borderId="1" xfId="0" applyFont="1" applyFill="1" applyBorder="1" applyAlignment="1">
      <alignment horizontal="center"/>
    </xf>
    <xf numFmtId="0" fontId="44" fillId="0" borderId="12" xfId="0" applyFont="1" applyBorder="1"/>
    <xf numFmtId="3" fontId="44" fillId="0" borderId="12" xfId="0" applyNumberFormat="1" applyFont="1" applyBorder="1"/>
    <xf numFmtId="0" fontId="45" fillId="0" borderId="0" xfId="2" applyFont="1"/>
    <xf numFmtId="0" fontId="46" fillId="0" borderId="0" xfId="2" applyFont="1"/>
    <xf numFmtId="0" fontId="36" fillId="9" borderId="0" xfId="2" applyFont="1" applyFill="1"/>
    <xf numFmtId="0" fontId="1" fillId="0" borderId="0" xfId="2" applyAlignment="1">
      <alignment vertical="center"/>
    </xf>
    <xf numFmtId="0" fontId="47" fillId="9" borderId="13" xfId="2" applyFont="1" applyFill="1" applyBorder="1"/>
    <xf numFmtId="0" fontId="36" fillId="9" borderId="13" xfId="2" applyFont="1" applyFill="1" applyBorder="1"/>
    <xf numFmtId="0" fontId="48" fillId="18" borderId="0" xfId="2" applyFont="1" applyFill="1"/>
    <xf numFmtId="0" fontId="48" fillId="9" borderId="0" xfId="2" applyFont="1" applyFill="1"/>
    <xf numFmtId="0" fontId="47" fillId="9" borderId="1" xfId="2" applyFont="1" applyFill="1" applyBorder="1"/>
    <xf numFmtId="0" fontId="36" fillId="9" borderId="1" xfId="2" applyFont="1" applyFill="1" applyBorder="1"/>
    <xf numFmtId="0" fontId="38" fillId="9" borderId="0" xfId="2" applyFont="1" applyFill="1"/>
    <xf numFmtId="0" fontId="39" fillId="9" borderId="1" xfId="2" applyFont="1" applyFill="1" applyBorder="1"/>
    <xf numFmtId="0" fontId="36" fillId="9" borderId="1" xfId="2" applyFont="1" applyFill="1" applyBorder="1" applyAlignment="1">
      <alignment horizontal="center"/>
    </xf>
    <xf numFmtId="0" fontId="36" fillId="9" borderId="14" xfId="2" applyFont="1" applyFill="1" applyBorder="1"/>
    <xf numFmtId="0" fontId="49" fillId="9" borderId="0" xfId="2" applyFont="1" applyFill="1"/>
    <xf numFmtId="0" fontId="50" fillId="2" borderId="1" xfId="2" applyFont="1" applyFill="1" applyBorder="1" applyAlignment="1">
      <alignment horizontal="left" wrapText="1"/>
    </xf>
    <xf numFmtId="0" fontId="50" fillId="2" borderId="1" xfId="2" applyFont="1" applyFill="1" applyBorder="1" applyAlignment="1">
      <alignment horizontal="center" wrapText="1"/>
    </xf>
    <xf numFmtId="0" fontId="51" fillId="9" borderId="1" xfId="2" applyFont="1" applyFill="1" applyBorder="1"/>
    <xf numFmtId="170" fontId="51" fillId="9" borderId="1" xfId="2" applyNumberFormat="1" applyFont="1" applyFill="1" applyBorder="1" applyAlignment="1">
      <alignment horizontal="center"/>
    </xf>
    <xf numFmtId="0" fontId="51" fillId="9" borderId="1" xfId="2" applyFont="1" applyFill="1" applyBorder="1" applyAlignment="1">
      <alignment horizontal="center"/>
    </xf>
    <xf numFmtId="1" fontId="52" fillId="9" borderId="1" xfId="2" applyNumberFormat="1" applyFont="1" applyFill="1" applyBorder="1"/>
    <xf numFmtId="0" fontId="53" fillId="9" borderId="0" xfId="2" applyFont="1" applyFill="1"/>
    <xf numFmtId="0" fontId="54" fillId="9" borderId="0" xfId="2" applyFont="1" applyFill="1"/>
  </cellXfs>
  <cellStyles count="11">
    <cellStyle name="Comma" xfId="1" builtinId="3"/>
    <cellStyle name="Comma 2" xfId="6" xr:uid="{200C37B2-F705-47A0-B689-E1B25DFF983A}"/>
    <cellStyle name="Hyperlink 2" xfId="4" xr:uid="{45087875-5EF3-4568-8698-BA18375961FF}"/>
    <cellStyle name="Normal" xfId="0" builtinId="0"/>
    <cellStyle name="Normal 2" xfId="5" xr:uid="{11390901-B28C-40ED-8F5D-66AA393FD7EA}"/>
    <cellStyle name="Normal 2 2" xfId="7" xr:uid="{F85029A1-B7D7-46E9-96A0-ACA820E6EE35}"/>
    <cellStyle name="Normal 3" xfId="3" xr:uid="{46E10459-E50C-4105-B597-4A419584B5A0}"/>
    <cellStyle name="Normal 4" xfId="2" xr:uid="{0D947A60-E137-47C2-B1D7-9ABBCFC01083}"/>
    <cellStyle name="Normal 5" xfId="10" xr:uid="{6DD04A67-3343-4E09-BF70-5C1B13CB1666}"/>
    <cellStyle name="Normal 6" xfId="8" xr:uid="{9F453152-3D87-4AC8-93C5-6C8F2B5F4A80}"/>
    <cellStyle name="Normal_Employees" xfId="9" xr:uid="{0F885B69-A693-4943-9C7A-A3AAC3F8937F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" formatCode="#,##0"/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border outline="0">
        <bottom style="medium">
          <color rgb="FF2981B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alignment horizontal="center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0</xdr:row>
      <xdr:rowOff>7938</xdr:rowOff>
    </xdr:from>
    <xdr:to>
      <xdr:col>10</xdr:col>
      <xdr:colOff>484186</xdr:colOff>
      <xdr:row>1</xdr:row>
      <xdr:rowOff>164224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85198F8-08CD-4B6E-99EA-13923F5B8407}"/>
            </a:ext>
          </a:extLst>
        </xdr:cNvPr>
        <xdr:cNvSpPr/>
      </xdr:nvSpPr>
      <xdr:spPr>
        <a:xfrm>
          <a:off x="76517" y="7938"/>
          <a:ext cx="9041129" cy="346786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600" b="1"/>
            <a:t>BASIC FORMULAS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121920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9AEEC753-D556-48BE-98BE-85C910604FAB}"/>
            </a:ext>
          </a:extLst>
        </xdr:cNvPr>
        <xdr:cNvSpPr>
          <a:spLocks noChangeAspect="1" noChangeArrowheads="1"/>
        </xdr:cNvSpPr>
      </xdr:nvSpPr>
      <xdr:spPr bwMode="auto">
        <a:xfrm>
          <a:off x="17274540" y="182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14</xdr:col>
      <xdr:colOff>701040</xdr:colOff>
      <xdr:row>0</xdr:row>
      <xdr:rowOff>0</xdr:rowOff>
    </xdr:from>
    <xdr:to>
      <xdr:col>21</xdr:col>
      <xdr:colOff>247153</xdr:colOff>
      <xdr:row>22</xdr:row>
      <xdr:rowOff>78047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D91986-B237-4F61-916F-16FF5708F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74340" y="0"/>
          <a:ext cx="6495553" cy="36213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3</xdr:row>
      <xdr:rowOff>95250</xdr:rowOff>
    </xdr:from>
    <xdr:to>
      <xdr:col>4</xdr:col>
      <xdr:colOff>499630</xdr:colOff>
      <xdr:row>8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FC03824-AF59-48C3-9508-32D1598F8580}"/>
            </a:ext>
          </a:extLst>
        </xdr:cNvPr>
        <xdr:cNvSpPr txBox="1">
          <a:spLocks noChangeArrowheads="1"/>
        </xdr:cNvSpPr>
      </xdr:nvSpPr>
      <xdr:spPr>
        <a:xfrm>
          <a:off x="114300" y="826770"/>
          <a:ext cx="3585730" cy="914400"/>
        </a:xfrm>
        <a:prstGeom prst="rect">
          <a:avLst/>
        </a:prstGeom>
        <a:gradFill rotWithShape="1">
          <a:gsLst>
            <a:gs pos="0">
              <a:srgbClr val="A3C4FF"/>
            </a:gs>
            <a:gs pos="35001">
              <a:srgbClr val="BFD5FF"/>
            </a:gs>
            <a:gs pos="100000">
              <a:srgbClr val="E5EEFF"/>
            </a:gs>
          </a:gsLst>
          <a:lin ang="16200000" scaled="1"/>
        </a:gradFill>
        <a:ln w="9525" algn="ctr">
          <a:solidFill>
            <a:srgbClr val="4A7EBB"/>
          </a:solidFill>
          <a:miter lim="800000"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Think of a column of data representing total sales figures for all marketing executives. Your job is to figure out which executives will receive a bonus this year. The criteria is simple – if the executive has achieved more than $5,000 in sales, he/she is eligible for the bonus</a:t>
          </a:r>
        </a:p>
      </xdr:txBody>
    </xdr:sp>
    <xdr:clientData/>
  </xdr:twoCellAnchor>
  <xdr:twoCellAnchor editAs="oneCell">
    <xdr:from>
      <xdr:col>6</xdr:col>
      <xdr:colOff>419100</xdr:colOff>
      <xdr:row>3</xdr:row>
      <xdr:rowOff>114301</xdr:rowOff>
    </xdr:from>
    <xdr:to>
      <xdr:col>9</xdr:col>
      <xdr:colOff>342899</xdr:colOff>
      <xdr:row>8</xdr:row>
      <xdr:rowOff>60614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D409DB7-54E2-4E9F-A918-E8A11210F1C5}"/>
            </a:ext>
          </a:extLst>
        </xdr:cNvPr>
        <xdr:cNvSpPr txBox="1">
          <a:spLocks noChangeArrowheads="1"/>
        </xdr:cNvSpPr>
      </xdr:nvSpPr>
      <xdr:spPr>
        <a:xfrm>
          <a:off x="5760720" y="845821"/>
          <a:ext cx="2583179" cy="860713"/>
        </a:xfrm>
        <a:prstGeom prst="rect">
          <a:avLst/>
        </a:prstGeom>
        <a:gradFill rotWithShape="1">
          <a:gsLst>
            <a:gs pos="0">
              <a:srgbClr val="A3C4FF"/>
            </a:gs>
            <a:gs pos="35001">
              <a:srgbClr val="BFD5FF"/>
            </a:gs>
            <a:gs pos="100000">
              <a:srgbClr val="E5EEFF"/>
            </a:gs>
          </a:gsLst>
          <a:lin ang="16200000" scaled="1"/>
        </a:gradFill>
        <a:ln w="9525" algn="ctr">
          <a:solidFill>
            <a:srgbClr val="4A7EBB"/>
          </a:solidFill>
          <a:miter lim="800000"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The criteria – if the executive has achieved </a:t>
          </a:r>
          <a:r>
            <a:rPr lang="en-US" sz="1100" b="1" i="0" u="none" strike="noStrike" baseline="0">
              <a:solidFill>
                <a:srgbClr val="000000"/>
              </a:solidFill>
              <a:latin typeface="Calibri" panose="020F0502020204030204"/>
            </a:rPr>
            <a:t>more than $5,000 in </a:t>
          </a: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sales </a:t>
          </a:r>
          <a:r>
            <a:rPr lang="en-US" sz="1100" b="1" i="0" u="none" strike="noStrike" baseline="0">
              <a:solidFill>
                <a:srgbClr val="000000"/>
              </a:solidFill>
              <a:latin typeface="Calibri" panose="020F0502020204030204"/>
            </a:rPr>
            <a:t>AND brought in </a:t>
          </a:r>
          <a:r>
            <a:rPr lang="en-US" sz="1100" b="1" i="1" u="none" strike="noStrike" baseline="0">
              <a:solidFill>
                <a:srgbClr val="000000"/>
              </a:solidFill>
              <a:latin typeface="Calibri" panose="020F0502020204030204"/>
            </a:rPr>
            <a:t>at least 5 new customers, he/she is eligible </a:t>
          </a: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for the bonus.</a:t>
          </a:r>
        </a:p>
      </xdr:txBody>
    </xdr:sp>
    <xdr:clientData/>
  </xdr:twoCellAnchor>
  <xdr:oneCellAnchor>
    <xdr:from>
      <xdr:col>11</xdr:col>
      <xdr:colOff>333376</xdr:colOff>
      <xdr:row>3</xdr:row>
      <xdr:rowOff>104775</xdr:rowOff>
    </xdr:from>
    <xdr:ext cx="2514600" cy="95346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B9A17859-60DD-442F-BDC8-94F366D3DED4}"/>
            </a:ext>
          </a:extLst>
        </xdr:cNvPr>
        <xdr:cNvSpPr txBox="1"/>
      </xdr:nvSpPr>
      <xdr:spPr>
        <a:xfrm>
          <a:off x="9302116" y="836295"/>
          <a:ext cx="2514600" cy="953466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n-IN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The criteria – if the executive has achieved </a:t>
          </a:r>
          <a:r>
            <a:rPr lang="en-IN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more than $5,000 in </a:t>
          </a:r>
          <a:r>
            <a:rPr lang="en-IN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sales </a:t>
          </a:r>
          <a:r>
            <a:rPr lang="en-IN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OR brought in </a:t>
          </a:r>
          <a:r>
            <a:rPr lang="en-IN" sz="1100" b="1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at least 5 new customers, he/she is eligible </a:t>
          </a:r>
          <a:r>
            <a:rPr lang="en-IN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for the bonus.</a:t>
          </a:r>
          <a:endParaRPr lang="en-IN" sz="1100" b="0" i="0" baseline="0"/>
        </a:p>
      </xdr:txBody>
    </xdr:sp>
    <xdr:clientData/>
  </xdr:oneCellAnchor>
  <xdr:twoCellAnchor>
    <xdr:from>
      <xdr:col>0</xdr:col>
      <xdr:colOff>0</xdr:colOff>
      <xdr:row>0</xdr:row>
      <xdr:rowOff>0</xdr:rowOff>
    </xdr:from>
    <xdr:to>
      <xdr:col>14</xdr:col>
      <xdr:colOff>554182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24BA9C43-3733-4671-815B-DAC95AC70C19}"/>
            </a:ext>
          </a:extLst>
        </xdr:cNvPr>
        <xdr:cNvSpPr/>
      </xdr:nvSpPr>
      <xdr:spPr>
        <a:xfrm>
          <a:off x="0" y="0"/>
          <a:ext cx="12372802" cy="365760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600" b="1"/>
            <a:t>IF</a:t>
          </a:r>
          <a:r>
            <a:rPr lang="en-IN" sz="1600" b="1" baseline="0"/>
            <a:t> FUNCTION , IF AND , IF OR  FUNCTION</a:t>
          </a:r>
          <a:endParaRPr lang="en-IN" sz="16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47626</xdr:colOff>
      <xdr:row>1</xdr:row>
      <xdr:rowOff>88900</xdr:rowOff>
    </xdr:from>
    <xdr:ext cx="6113538" cy="113216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3AF89A5-DB9E-42B7-9E85-77A68F851C34}"/>
            </a:ext>
          </a:extLst>
        </xdr:cNvPr>
        <xdr:cNvSpPr txBox="1">
          <a:spLocks noChangeArrowheads="1"/>
        </xdr:cNvSpPr>
      </xdr:nvSpPr>
      <xdr:spPr>
        <a:xfrm>
          <a:off x="47626" y="218440"/>
          <a:ext cx="6113538" cy="1132163"/>
        </a:xfrm>
        <a:prstGeom prst="rect">
          <a:avLst/>
        </a:prstGeom>
        <a:gradFill rotWithShape="1">
          <a:gsLst>
            <a:gs pos="0">
              <a:srgbClr val="A3C4FF"/>
            </a:gs>
            <a:gs pos="35001">
              <a:srgbClr val="BFD5FF"/>
            </a:gs>
            <a:gs pos="100000">
              <a:srgbClr val="E5EEFF"/>
            </a:gs>
          </a:gsLst>
          <a:lin ang="16200000" scaled="1"/>
        </a:gradFill>
        <a:ln w="9525" algn="ctr">
          <a:solidFill>
            <a:srgbClr val="4A7EBB"/>
          </a:solidFill>
          <a:miter lim="800000"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Criteria: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-- if the executive has achieved more than $5,000 in sales, he/she is eligible for “full bonus”,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--  if the executive has achieved more than $2,500 in sales, he/she is eligible for “half-bonus”,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--  If the executive has achieved more than $1,000 in sales, he/she is eligible for “quarter bonus”, and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 panose="020F0502020204030204"/>
            </a:rPr>
            <a:t>-- If the executive has achieved less than $1,000 in sales,he/she is not eligible for any bonus – “no bonus”</a:t>
          </a:r>
        </a:p>
      </xdr:txBody>
    </xdr:sp>
    <xdr:clientData/>
  </xdr:oneCellAnchor>
  <xdr:twoCellAnchor>
    <xdr:from>
      <xdr:col>0</xdr:col>
      <xdr:colOff>0</xdr:colOff>
      <xdr:row>0</xdr:row>
      <xdr:rowOff>1</xdr:rowOff>
    </xdr:from>
    <xdr:to>
      <xdr:col>17</xdr:col>
      <xdr:colOff>126278</xdr:colOff>
      <xdr:row>1</xdr:row>
      <xdr:rowOff>1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D165E94-69C1-412F-BF3D-79947764ABF2}"/>
            </a:ext>
          </a:extLst>
        </xdr:cNvPr>
        <xdr:cNvSpPr/>
      </xdr:nvSpPr>
      <xdr:spPr>
        <a:xfrm>
          <a:off x="0" y="1"/>
          <a:ext cx="10748558" cy="129540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600" b="1"/>
            <a:t>NESTED</a:t>
          </a:r>
          <a:r>
            <a:rPr lang="en-IN" sz="1600" b="1" baseline="0"/>
            <a:t> IF &amp; IFS</a:t>
          </a:r>
          <a:endParaRPr lang="en-IN" sz="16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2016%20Training/Geographic_Heat_Map_India_v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Data%20Management%20and%20Analysi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veen%20Mishra\Desktop\MS-Excel-Training-File-2025.xlsx" TargetMode="External"/><Relationship Id="rId1" Type="http://schemas.openxmlformats.org/officeDocument/2006/relationships/externalLinkPath" Target="/Users/Naveen%20Mishra/Desktop/MS-Excel-Training-File-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Excel-Training-File-2021-1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veen%20Mishra\Desktop\AI%20In%20MS%20Excel\Data-Management-and-Analysis.xlsx" TargetMode="External"/><Relationship Id="rId1" Type="http://schemas.openxmlformats.org/officeDocument/2006/relationships/externalLinkPath" Target="/Users/Naveen%20Mishra/Desktop/AI%20In%20MS%20Excel/Data-Management-and-Analysis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veen%20Mishra\Desktop\Chat%20GPT%20&amp;%20Copilot\MS%20Excel%20%20Practic%20Sheet_%20New_Function%20Office%20365.xlsx" TargetMode="External"/><Relationship Id="rId1" Type="http://schemas.openxmlformats.org/officeDocument/2006/relationships/externalLinkPath" Target="/Users/Naveen%20Mishra/Desktop/Chat%20GPT%20&amp;%20Copilot/MS%20Excel%20%20Practic%20Sheet_%20New_Function%20Office%2036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Training%20Fi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ographic_Heat_Map"/>
      <sheetName val="Data"/>
    </sheetNames>
    <sheetDataSet>
      <sheetData sheetId="0"/>
      <sheetData sheetId="1">
        <row r="373">
          <cell r="IB373">
            <v>31000</v>
          </cell>
        </row>
        <row r="374">
          <cell r="IB374">
            <v>18000</v>
          </cell>
        </row>
        <row r="375">
          <cell r="IB375">
            <v>17000</v>
          </cell>
        </row>
        <row r="376">
          <cell r="IB376">
            <v>2000</v>
          </cell>
        </row>
        <row r="377">
          <cell r="IB377">
            <v>27000</v>
          </cell>
        </row>
        <row r="378">
          <cell r="IB378">
            <v>11000</v>
          </cell>
        </row>
        <row r="379">
          <cell r="IB379">
            <v>26000</v>
          </cell>
        </row>
        <row r="380">
          <cell r="IB380">
            <v>21000</v>
          </cell>
        </row>
        <row r="381">
          <cell r="IB381">
            <v>12000</v>
          </cell>
        </row>
        <row r="382">
          <cell r="IB382">
            <v>20000</v>
          </cell>
        </row>
        <row r="383">
          <cell r="IB383">
            <v>7000</v>
          </cell>
        </row>
        <row r="384">
          <cell r="IB384">
            <v>5000</v>
          </cell>
        </row>
        <row r="385">
          <cell r="IB385">
            <v>16000</v>
          </cell>
        </row>
        <row r="386">
          <cell r="IB386">
            <v>29000</v>
          </cell>
        </row>
        <row r="387">
          <cell r="IB387">
            <v>13000</v>
          </cell>
        </row>
        <row r="388">
          <cell r="IB388">
            <v>14000</v>
          </cell>
        </row>
        <row r="389">
          <cell r="IB389">
            <v>15000</v>
          </cell>
        </row>
        <row r="390">
          <cell r="IB390">
            <v>22000</v>
          </cell>
        </row>
        <row r="391">
          <cell r="IB391">
            <v>23000</v>
          </cell>
        </row>
        <row r="392">
          <cell r="IB392">
            <v>24000</v>
          </cell>
        </row>
        <row r="393">
          <cell r="IB393">
            <v>25000</v>
          </cell>
        </row>
        <row r="394">
          <cell r="IB394">
            <v>28000</v>
          </cell>
        </row>
        <row r="395">
          <cell r="IB395">
            <v>30000</v>
          </cell>
        </row>
        <row r="396">
          <cell r="IB396">
            <v>33000</v>
          </cell>
        </row>
        <row r="397">
          <cell r="IB397">
            <v>35000</v>
          </cell>
        </row>
        <row r="398">
          <cell r="IB398">
            <v>36000</v>
          </cell>
        </row>
        <row r="399">
          <cell r="IB399">
            <v>6000</v>
          </cell>
        </row>
        <row r="400">
          <cell r="IB400">
            <v>1000</v>
          </cell>
        </row>
        <row r="401">
          <cell r="IB401">
            <v>9000</v>
          </cell>
        </row>
        <row r="402">
          <cell r="IB402">
            <v>10000</v>
          </cell>
        </row>
        <row r="403">
          <cell r="IB403">
            <v>19000</v>
          </cell>
        </row>
        <row r="404">
          <cell r="IB404">
            <v>3000</v>
          </cell>
        </row>
        <row r="405">
          <cell r="IB405">
            <v>34000</v>
          </cell>
        </row>
        <row r="406">
          <cell r="IB406">
            <v>4000</v>
          </cell>
        </row>
        <row r="407">
          <cell r="IB407">
            <v>8000</v>
          </cell>
        </row>
        <row r="408">
          <cell r="IB408">
            <v>32000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heet1"/>
      <sheetName val="Sheet2"/>
      <sheetName val="Sales Data"/>
      <sheetName val="Geographic_Heat_Map"/>
      <sheetName val="WorldMap"/>
      <sheetName val="Data"/>
      <sheetName val="Data Management and Analysis"/>
      <sheetName val="Sheet3"/>
    </sheetNames>
    <sheetDataSet>
      <sheetData sheetId="0"/>
      <sheetData sheetId="1"/>
      <sheetData sheetId="2"/>
      <sheetData sheetId="3"/>
      <sheetData sheetId="4">
        <row r="3">
          <cell r="D3" t="str">
            <v xml:space="preserve">New Customers </v>
          </cell>
        </row>
      </sheetData>
      <sheetData sheetId="5"/>
      <sheetData sheetId="6">
        <row r="2">
          <cell r="T2" t="str">
            <v xml:space="preserve">Desktop 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Country</v>
          </cell>
        </row>
      </sheetData>
      <sheetData sheetId="15"/>
      <sheetData sheetId="16" refreshError="1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Number Formating"/>
      <sheetName val="Address"/>
      <sheetName val="FLASH FILL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COUNTIF"/>
      <sheetName val="EXACT"/>
      <sheetName val="ROUND"/>
      <sheetName val="DATE Function"/>
      <sheetName val="RANK"/>
      <sheetName val="TRIM Demo"/>
      <sheetName val="IF Functions &amp; AND OR Tests"/>
      <sheetName val="Emp Details 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  <sheetName val="Employe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>
        <row r="3">
          <cell r="C3" t="str">
            <v>Cost
(Rs. Lacs)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heet1"/>
      <sheetName val="Sheet2"/>
      <sheetName val="Sales Data"/>
      <sheetName val="Geographic_Heat_Map"/>
      <sheetName val="WorldMap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A1" t="str">
            <v>Country</v>
          </cell>
        </row>
        <row r="2">
          <cell r="A2" t="str">
            <v>Nigeria</v>
          </cell>
        </row>
        <row r="3">
          <cell r="A3" t="str">
            <v>Angola</v>
          </cell>
        </row>
        <row r="4">
          <cell r="A4" t="str">
            <v>Algeria</v>
          </cell>
        </row>
        <row r="5">
          <cell r="A5" t="str">
            <v>Egypt</v>
          </cell>
        </row>
        <row r="6">
          <cell r="A6" t="str">
            <v>Libya</v>
          </cell>
        </row>
        <row r="7">
          <cell r="A7" t="str">
            <v>Congo Republic</v>
          </cell>
        </row>
        <row r="8">
          <cell r="A8" t="str">
            <v>Gabon</v>
          </cell>
        </row>
        <row r="9">
          <cell r="A9" t="str">
            <v>South Sudan</v>
          </cell>
        </row>
        <row r="10">
          <cell r="A10" t="str">
            <v>Chad</v>
          </cell>
        </row>
        <row r="11">
          <cell r="A11" t="str">
            <v>Tunisia</v>
          </cell>
        </row>
        <row r="12">
          <cell r="A12" t="str">
            <v>Iran</v>
          </cell>
        </row>
        <row r="13">
          <cell r="A13" t="str">
            <v>China</v>
          </cell>
        </row>
        <row r="14">
          <cell r="A14" t="str">
            <v>Indonesia</v>
          </cell>
        </row>
        <row r="15">
          <cell r="A15" t="str">
            <v>India</v>
          </cell>
        </row>
        <row r="16">
          <cell r="A16" t="str">
            <v>Malaysia</v>
          </cell>
        </row>
        <row r="17">
          <cell r="A17" t="str">
            <v>Thailand</v>
          </cell>
        </row>
        <row r="18">
          <cell r="A18" t="str">
            <v>Australia</v>
          </cell>
        </row>
        <row r="19">
          <cell r="A19" t="str">
            <v>Vietnam</v>
          </cell>
        </row>
        <row r="20">
          <cell r="A20" t="str">
            <v>Brunei</v>
          </cell>
        </row>
        <row r="21">
          <cell r="A21" t="str">
            <v>Syria</v>
          </cell>
        </row>
        <row r="22">
          <cell r="A22" t="str">
            <v>Norway</v>
          </cell>
        </row>
        <row r="23">
          <cell r="A23" t="str">
            <v>United Kingdom</v>
          </cell>
        </row>
        <row r="24">
          <cell r="A24" t="str">
            <v>Denmark</v>
          </cell>
        </row>
        <row r="25">
          <cell r="A25" t="str">
            <v>Italy</v>
          </cell>
        </row>
        <row r="26">
          <cell r="A26" t="str">
            <v>Romania</v>
          </cell>
        </row>
        <row r="27">
          <cell r="A27" t="str">
            <v>Saudi Arabia</v>
          </cell>
        </row>
        <row r="28">
          <cell r="A28" t="str">
            <v>Iraq</v>
          </cell>
        </row>
        <row r="29">
          <cell r="A29" t="str">
            <v>United Arab Emirates</v>
          </cell>
        </row>
        <row r="30">
          <cell r="A30" t="str">
            <v>Kuwait</v>
          </cell>
        </row>
        <row r="31">
          <cell r="A31" t="str">
            <v>Qatar</v>
          </cell>
        </row>
        <row r="32">
          <cell r="A32" t="str">
            <v>Oman</v>
          </cell>
        </row>
        <row r="33">
          <cell r="A33" t="str">
            <v>Yemen</v>
          </cell>
        </row>
        <row r="34">
          <cell r="A34" t="str">
            <v>United States</v>
          </cell>
        </row>
        <row r="35">
          <cell r="A35" t="str">
            <v>Canada</v>
          </cell>
        </row>
        <row r="36">
          <cell r="A36" t="str">
            <v>Russia</v>
          </cell>
        </row>
        <row r="37">
          <cell r="A37" t="str">
            <v>Kazakhstan</v>
          </cell>
        </row>
        <row r="38">
          <cell r="A38" t="str">
            <v>Azerbaijan</v>
          </cell>
        </row>
        <row r="39">
          <cell r="A39" t="str">
            <v>Turkmenistan</v>
          </cell>
        </row>
        <row r="40">
          <cell r="A40" t="str">
            <v>Uzbekistan</v>
          </cell>
        </row>
        <row r="41">
          <cell r="A41" t="str">
            <v>Brazil</v>
          </cell>
        </row>
        <row r="42">
          <cell r="A42" t="str">
            <v>Mexico</v>
          </cell>
        </row>
        <row r="43">
          <cell r="A43" t="str">
            <v>Venezuela</v>
          </cell>
        </row>
        <row r="44">
          <cell r="A44" t="str">
            <v>Colombia</v>
          </cell>
        </row>
        <row r="45">
          <cell r="A45" t="str">
            <v>Argentina</v>
          </cell>
        </row>
        <row r="46">
          <cell r="A46" t="str">
            <v>Ecuador</v>
          </cell>
        </row>
        <row r="47">
          <cell r="A47" t="str">
            <v>Peru</v>
          </cell>
        </row>
        <row r="48">
          <cell r="A48" t="str">
            <v>Trinidad &amp; Tobago</v>
          </cell>
        </row>
      </sheetData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xcel Tips &amp; Tricks"/>
      <sheetName val="Slicer"/>
      <sheetName val="Unique"/>
      <sheetName val="New Function"/>
      <sheetName val="Fill Value"/>
      <sheetName val="Use of Check box"/>
      <sheetName val="Spartk Line "/>
      <sheetName val="Forcasting "/>
      <sheetName val="HR1"/>
      <sheetName val="HR2"/>
      <sheetName val="IFS"/>
      <sheetName val="Material Data"/>
      <sheetName val="Material Master"/>
      <sheetName val="Sales Data"/>
      <sheetName val="exp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49B1B0C-C162-402F-AA1A-74A94B663226}" autoFormatId="16" applyNumberFormats="0" applyBorderFormats="0" applyFontFormats="0" applyPatternFormats="0" applyAlignmentFormats="0" applyWidthHeightFormats="0">
  <queryTableRefresh nextId="14">
    <queryTableFields count="2">
      <queryTableField id="3" name="State or Union Territory" tableColumnId="3"/>
      <queryTableField id="4" name="Population" tableColumnId="4"/>
    </queryTableFields>
    <queryTableDeletedFields count="10">
      <deletedField name="Header"/>
      <deletedField name="Rank"/>
      <deletedField name="National Share (%)"/>
      <deletedField name="Decadal growth (2001–2012)"/>
      <deletedField name="Percent rural"/>
      <deletedField name="Percent urban"/>
      <deletedField name="Population Density[a]"/>
      <deletedField name="Rural population"/>
      <deletedField name="Urban population"/>
      <deletedField name="Sex ratio"/>
    </queryTableDeleted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F2884C-B7AD-445C-B570-D4BBEC25A382}" name="TableDiv" displayName="TableDiv" ref="A1:D32" totalsRowShown="0" headerRowDxfId="6" dataDxfId="5" headerRowBorderDxfId="4">
  <tableColumns count="4">
    <tableColumn id="3" xr3:uid="{9A000693-BC43-4100-BED1-67FFEE7FB0DA}" name="Division" dataDxfId="3"/>
    <tableColumn id="2" xr3:uid="{862AA91E-5F5B-4536-BCD1-1183B4AABD4E}" name="Name" dataDxfId="2"/>
    <tableColumn id="1" xr3:uid="{D8FC1F12-D3C0-4FAB-B3EF-253B47CAAA44}" name="Department" dataDxfId="1"/>
    <tableColumn id="4" xr3:uid="{1A3D9103-29F1-4352-BF84-55510E7D173C}" name="Yearly Salary" dataDxfId="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BE14EE-DC1F-4F1F-B0A0-717A80E42713}" name="List_edit" displayName="List_edit" ref="A1:B37" tableType="queryTable" totalsRowShown="0">
  <tableColumns count="2">
    <tableColumn id="3" xr3:uid="{771E7068-C575-451F-929E-328585B485FA}" uniqueName="3" name="State" queryTableFieldId="3" dataDxfId="8"/>
    <tableColumn id="4" xr3:uid="{680B6822-53E4-4629-9B17-CCA55E57FD4D}" uniqueName="4" name="Population" queryTableFieldId="4" dataDxfId="7" dataCellStyle="Comm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BE17A-CC16-475F-BB4A-E0E9DA813045}">
  <dimension ref="B3:W234"/>
  <sheetViews>
    <sheetView showGridLines="0" tabSelected="1" zoomScale="120" zoomScaleNormal="120" workbookViewId="0">
      <pane ySplit="2" topLeftCell="A3" activePane="bottomLeft" state="frozen"/>
      <selection pane="bottomLeft" activeCell="D5" sqref="D5"/>
    </sheetView>
  </sheetViews>
  <sheetFormatPr defaultColWidth="9.109375" defaultRowHeight="15.6" x14ac:dyDescent="0.3"/>
  <cols>
    <col min="1" max="1" width="1" style="3" customWidth="1"/>
    <col min="2" max="2" width="13.5546875" style="3" customWidth="1"/>
    <col min="3" max="3" width="1.6640625" style="3" customWidth="1"/>
    <col min="4" max="4" width="37.6640625" style="3" customWidth="1"/>
    <col min="5" max="5" width="24.77734375" style="31" customWidth="1"/>
    <col min="6" max="6" width="11.6640625" style="3" customWidth="1"/>
    <col min="7" max="7" width="11" style="3" customWidth="1"/>
    <col min="8" max="8" width="10.88671875" style="3" customWidth="1"/>
    <col min="9" max="9" width="6.44140625" style="3" customWidth="1"/>
    <col min="10" max="10" width="8.5546875" style="3" customWidth="1"/>
    <col min="11" max="11" width="5.77734375" style="3" bestFit="1" customWidth="1"/>
    <col min="12" max="13" width="9.109375" style="3"/>
    <col min="14" max="14" width="21.33203125" style="3" customWidth="1"/>
    <col min="15" max="15" width="15.88671875" style="3" bestFit="1" customWidth="1"/>
    <col min="16" max="19" width="9.109375" style="3"/>
    <col min="20" max="20" width="23.21875" style="3" customWidth="1"/>
    <col min="21" max="21" width="18.77734375" style="3" customWidth="1"/>
    <col min="22" max="22" width="21.33203125" style="3" bestFit="1" customWidth="1"/>
    <col min="23" max="23" width="20.21875" style="3" customWidth="1"/>
    <col min="24" max="16384" width="9.109375" style="3"/>
  </cols>
  <sheetData>
    <row r="3" spans="2:23" x14ac:dyDescent="0.3">
      <c r="B3" s="1" t="s">
        <v>0</v>
      </c>
      <c r="C3" s="2"/>
      <c r="D3" s="1" t="s">
        <v>1</v>
      </c>
      <c r="E3" s="1" t="s">
        <v>2</v>
      </c>
      <c r="F3" s="1"/>
      <c r="G3" s="1"/>
      <c r="H3" s="1"/>
      <c r="I3" s="1"/>
      <c r="J3" s="1"/>
      <c r="K3" s="1"/>
      <c r="N3" s="1" t="s">
        <v>3</v>
      </c>
      <c r="O3" s="1" t="s">
        <v>4</v>
      </c>
      <c r="T3" s="1" t="s">
        <v>5</v>
      </c>
      <c r="U3" s="1" t="s">
        <v>6</v>
      </c>
      <c r="V3" s="1" t="s">
        <v>7</v>
      </c>
      <c r="W3" s="1" t="s">
        <v>8</v>
      </c>
    </row>
    <row r="4" spans="2:23" ht="7.8" customHeight="1" x14ac:dyDescent="0.3">
      <c r="B4" s="4"/>
      <c r="C4" s="4"/>
      <c r="D4" s="5"/>
      <c r="E4" s="4"/>
      <c r="F4" s="4"/>
      <c r="G4" s="6"/>
      <c r="H4" s="4"/>
      <c r="I4" s="4"/>
      <c r="J4" s="4"/>
      <c r="K4" s="4"/>
      <c r="N4" s="7" t="s">
        <v>9</v>
      </c>
      <c r="O4" s="8">
        <v>60000</v>
      </c>
      <c r="Q4" s="9" t="s">
        <v>10</v>
      </c>
      <c r="T4" s="8" t="s">
        <v>11</v>
      </c>
      <c r="U4" s="8" t="str">
        <f>LOWER(T4)</f>
        <v>roger jones</v>
      </c>
      <c r="V4" s="8" t="str">
        <f>UPPER(U4)</f>
        <v>ROGER JONES</v>
      </c>
      <c r="W4" s="8" t="str">
        <f>PROPER(T4)</f>
        <v>Roger Jones</v>
      </c>
    </row>
    <row r="5" spans="2:23" ht="30" customHeight="1" x14ac:dyDescent="0.45">
      <c r="B5" s="1" t="s">
        <v>12</v>
      </c>
      <c r="C5" s="2"/>
      <c r="D5" s="10"/>
      <c r="E5" s="11">
        <v>1000</v>
      </c>
      <c r="F5" s="11">
        <f t="shared" ref="F5:K5" si="0">E5+1000</f>
        <v>2000</v>
      </c>
      <c r="G5" s="11">
        <f t="shared" si="0"/>
        <v>3000</v>
      </c>
      <c r="H5" s="11">
        <f t="shared" si="0"/>
        <v>4000</v>
      </c>
      <c r="I5" s="11">
        <f t="shared" si="0"/>
        <v>5000</v>
      </c>
      <c r="J5" s="11">
        <f t="shared" si="0"/>
        <v>6000</v>
      </c>
      <c r="K5" s="11">
        <f t="shared" si="0"/>
        <v>7000</v>
      </c>
      <c r="N5" s="7" t="s">
        <v>13</v>
      </c>
      <c r="O5" s="8">
        <v>95000</v>
      </c>
      <c r="P5" s="3" t="s">
        <v>14</v>
      </c>
      <c r="Q5" s="3">
        <f>LARGE(O4:O12,2)</f>
        <v>140000</v>
      </c>
      <c r="T5" s="8" t="s">
        <v>15</v>
      </c>
      <c r="U5" s="8" t="str">
        <f t="shared" ref="U5:U14" si="1">LOWER(T5)</f>
        <v>jim motts</v>
      </c>
      <c r="V5" s="8" t="str">
        <f t="shared" ref="V5:V14" si="2">UPPER(U5)</f>
        <v>JIM MOTTS</v>
      </c>
      <c r="W5" s="8" t="str">
        <f t="shared" ref="W5:W14" si="3">PROPER(T5)</f>
        <v>Jim Motts</v>
      </c>
    </row>
    <row r="6" spans="2:23" ht="30" customHeight="1" x14ac:dyDescent="0.45">
      <c r="B6" s="1" t="s">
        <v>16</v>
      </c>
      <c r="C6" s="2"/>
      <c r="D6" s="10"/>
      <c r="E6" s="11">
        <v>3000</v>
      </c>
      <c r="F6" s="11">
        <v>1000</v>
      </c>
      <c r="G6" s="11">
        <v>3000</v>
      </c>
      <c r="H6" s="12">
        <v>5000</v>
      </c>
      <c r="I6" s="11">
        <v>2000</v>
      </c>
      <c r="J6" s="12">
        <v>6000</v>
      </c>
      <c r="K6" s="11">
        <v>2000</v>
      </c>
      <c r="N6" s="7" t="s">
        <v>17</v>
      </c>
      <c r="O6" s="8">
        <v>140000</v>
      </c>
      <c r="Q6" s="9" t="s">
        <v>18</v>
      </c>
      <c r="T6" s="8" t="s">
        <v>19</v>
      </c>
      <c r="U6" s="8" t="str">
        <f t="shared" si="1"/>
        <v>luke morris</v>
      </c>
      <c r="V6" s="8" t="str">
        <f t="shared" si="2"/>
        <v>LUKE MORRIS</v>
      </c>
      <c r="W6" s="8" t="str">
        <f t="shared" si="3"/>
        <v>Luke Morris</v>
      </c>
    </row>
    <row r="7" spans="2:23" ht="10.199999999999999" customHeight="1" x14ac:dyDescent="0.55000000000000004">
      <c r="B7" s="2"/>
      <c r="C7" s="2"/>
      <c r="D7" s="13"/>
      <c r="E7" s="13"/>
      <c r="F7" s="13"/>
      <c r="G7" s="13"/>
      <c r="H7" s="13"/>
      <c r="I7" s="13"/>
      <c r="J7" s="13"/>
      <c r="K7" s="13"/>
      <c r="N7" s="7" t="s">
        <v>20</v>
      </c>
      <c r="O7" s="8">
        <v>190000</v>
      </c>
      <c r="P7" s="3" t="s">
        <v>21</v>
      </c>
      <c r="Q7" s="3">
        <f>SMALL(O4:O12,3)</f>
        <v>60000</v>
      </c>
      <c r="T7" s="8" t="s">
        <v>22</v>
      </c>
      <c r="U7" s="8" t="str">
        <f t="shared" si="1"/>
        <v>rebecca van hof</v>
      </c>
      <c r="V7" s="8" t="str">
        <f t="shared" si="2"/>
        <v>REBECCA VAN HOF</v>
      </c>
      <c r="W7" s="8" t="str">
        <f t="shared" si="3"/>
        <v>Rebecca Van Hof</v>
      </c>
    </row>
    <row r="8" spans="2:23" ht="30" customHeight="1" x14ac:dyDescent="0.45">
      <c r="B8" s="1" t="s">
        <v>23</v>
      </c>
      <c r="C8" s="2"/>
      <c r="D8" s="14"/>
      <c r="E8" s="15">
        <v>88</v>
      </c>
      <c r="F8" s="15">
        <v>77</v>
      </c>
      <c r="G8" s="15">
        <v>50</v>
      </c>
      <c r="H8" s="15">
        <v>39</v>
      </c>
      <c r="I8" s="15">
        <v>28</v>
      </c>
      <c r="J8" s="15">
        <v>80</v>
      </c>
      <c r="K8" s="15">
        <v>69</v>
      </c>
      <c r="N8" s="7" t="s">
        <v>24</v>
      </c>
      <c r="O8" s="8">
        <v>120000</v>
      </c>
      <c r="T8" s="8" t="s">
        <v>25</v>
      </c>
      <c r="U8" s="8" t="str">
        <f t="shared" si="1"/>
        <v>mary johnson</v>
      </c>
      <c r="V8" s="8" t="str">
        <f t="shared" si="2"/>
        <v>MARY JOHNSON</v>
      </c>
      <c r="W8" s="8" t="str">
        <f t="shared" si="3"/>
        <v>Mary Johnson</v>
      </c>
    </row>
    <row r="9" spans="2:23" ht="30" customHeight="1" x14ac:dyDescent="0.45">
      <c r="B9" s="1" t="s">
        <v>26</v>
      </c>
      <c r="C9" s="2"/>
      <c r="D9" s="10"/>
      <c r="E9" s="15">
        <v>88</v>
      </c>
      <c r="F9" s="15">
        <v>77</v>
      </c>
      <c r="G9" s="15">
        <v>66</v>
      </c>
      <c r="H9" s="15">
        <v>55</v>
      </c>
      <c r="I9" s="15">
        <v>44</v>
      </c>
      <c r="J9" s="15">
        <v>33</v>
      </c>
      <c r="K9" s="15">
        <v>22</v>
      </c>
      <c r="N9" s="7" t="s">
        <v>27</v>
      </c>
      <c r="O9" s="8">
        <v>98765</v>
      </c>
      <c r="T9" s="8" t="s">
        <v>28</v>
      </c>
      <c r="U9" s="8" t="str">
        <f t="shared" si="1"/>
        <v>eleonora morrell</v>
      </c>
      <c r="V9" s="8" t="str">
        <f t="shared" si="2"/>
        <v>ELEONORA MORRELL</v>
      </c>
      <c r="W9" s="8" t="str">
        <f t="shared" si="3"/>
        <v>Eleonora Morrell</v>
      </c>
    </row>
    <row r="10" spans="2:23" ht="13.2" customHeight="1" x14ac:dyDescent="0.3">
      <c r="E10" s="3"/>
      <c r="N10" s="7" t="s">
        <v>29</v>
      </c>
      <c r="O10" s="8">
        <v>23456</v>
      </c>
      <c r="T10" s="8" t="s">
        <v>30</v>
      </c>
      <c r="U10" s="8" t="str">
        <f t="shared" si="1"/>
        <v>mark morrison</v>
      </c>
      <c r="V10" s="8" t="str">
        <f t="shared" si="2"/>
        <v>MARK MORRISON</v>
      </c>
      <c r="W10" s="8" t="str">
        <f t="shared" si="3"/>
        <v>Mark Morrison</v>
      </c>
    </row>
    <row r="11" spans="2:23" ht="30" customHeight="1" x14ac:dyDescent="0.45">
      <c r="B11" s="1" t="s">
        <v>31</v>
      </c>
      <c r="C11" s="2"/>
      <c r="D11" s="10"/>
      <c r="E11" s="16">
        <v>9</v>
      </c>
      <c r="F11" s="16">
        <v>80</v>
      </c>
      <c r="G11" s="16">
        <v>999</v>
      </c>
      <c r="H11" s="16" t="s">
        <v>32</v>
      </c>
      <c r="I11" s="16">
        <v>999</v>
      </c>
      <c r="J11" s="16" t="s">
        <v>33</v>
      </c>
      <c r="K11" s="16">
        <v>9</v>
      </c>
      <c r="N11" s="7" t="s">
        <v>34</v>
      </c>
      <c r="O11" s="8">
        <v>98765</v>
      </c>
      <c r="T11" s="8" t="s">
        <v>35</v>
      </c>
      <c r="U11" s="8" t="str">
        <f t="shared" si="1"/>
        <v>samuel carter</v>
      </c>
      <c r="V11" s="8" t="str">
        <f t="shared" si="2"/>
        <v>SAMUEL CARTER</v>
      </c>
      <c r="W11" s="8" t="str">
        <f t="shared" si="3"/>
        <v>Samuel Carter</v>
      </c>
    </row>
    <row r="12" spans="2:23" ht="30" customHeight="1" x14ac:dyDescent="0.45">
      <c r="B12" s="1" t="s">
        <v>36</v>
      </c>
      <c r="C12" s="2"/>
      <c r="D12" s="10"/>
      <c r="E12" s="16">
        <v>9</v>
      </c>
      <c r="F12" s="16" t="s">
        <v>37</v>
      </c>
      <c r="G12" s="16">
        <v>999</v>
      </c>
      <c r="H12" s="16" t="s">
        <v>32</v>
      </c>
      <c r="I12" s="16">
        <v>999</v>
      </c>
      <c r="J12" s="16" t="s">
        <v>38</v>
      </c>
      <c r="K12" s="16">
        <v>9</v>
      </c>
      <c r="N12" s="7" t="s">
        <v>39</v>
      </c>
      <c r="O12" s="8">
        <v>12346</v>
      </c>
      <c r="T12" s="8" t="s">
        <v>40</v>
      </c>
      <c r="U12" s="8" t="str">
        <f t="shared" si="1"/>
        <v>jim overmire</v>
      </c>
      <c r="V12" s="8" t="str">
        <f t="shared" si="2"/>
        <v>JIM OVERMIRE</v>
      </c>
      <c r="W12" s="8" t="str">
        <f t="shared" si="3"/>
        <v>Jim Overmire</v>
      </c>
    </row>
    <row r="13" spans="2:23" ht="30" customHeight="1" x14ac:dyDescent="0.45">
      <c r="B13" s="1" t="s">
        <v>41</v>
      </c>
      <c r="C13" s="2"/>
      <c r="D13" s="10"/>
      <c r="E13" s="16">
        <v>9</v>
      </c>
      <c r="F13" s="16" t="s">
        <v>37</v>
      </c>
      <c r="G13" s="16">
        <v>67</v>
      </c>
      <c r="H13" s="16"/>
      <c r="I13" s="16"/>
      <c r="J13" s="16"/>
      <c r="K13" s="16">
        <v>9</v>
      </c>
      <c r="T13" s="8" t="s">
        <v>42</v>
      </c>
      <c r="U13" s="8" t="str">
        <f t="shared" si="1"/>
        <v>james adams</v>
      </c>
      <c r="V13" s="8" t="str">
        <f t="shared" si="2"/>
        <v>JAMES ADAMS</v>
      </c>
      <c r="W13" s="8" t="str">
        <f t="shared" si="3"/>
        <v>James Adams</v>
      </c>
    </row>
    <row r="14" spans="2:23" ht="30" customHeight="1" x14ac:dyDescent="0.45">
      <c r="B14" s="1" t="s">
        <v>43</v>
      </c>
      <c r="C14" s="2"/>
      <c r="D14" s="10"/>
      <c r="E14" s="16">
        <v>5</v>
      </c>
      <c r="F14" s="16">
        <v>55</v>
      </c>
      <c r="G14" s="16">
        <v>5655</v>
      </c>
      <c r="H14" s="16">
        <v>1234</v>
      </c>
      <c r="I14" s="16">
        <v>55</v>
      </c>
      <c r="J14" s="16">
        <v>75</v>
      </c>
      <c r="K14" s="16">
        <v>20</v>
      </c>
      <c r="T14" s="8" t="s">
        <v>44</v>
      </c>
      <c r="U14" s="8" t="str">
        <f t="shared" si="1"/>
        <v>annie morrell</v>
      </c>
      <c r="V14" s="8" t="str">
        <f t="shared" si="2"/>
        <v>ANNIE MORRELL</v>
      </c>
      <c r="W14" s="8" t="str">
        <f t="shared" si="3"/>
        <v>Annie Morrell</v>
      </c>
    </row>
    <row r="15" spans="2:23" ht="10.8" customHeight="1" x14ac:dyDescent="0.5">
      <c r="B15" s="2"/>
      <c r="C15" s="2"/>
      <c r="D15" s="17"/>
      <c r="E15" s="18"/>
      <c r="F15" s="18"/>
      <c r="G15" s="18"/>
      <c r="H15" s="18"/>
      <c r="I15" s="18"/>
      <c r="J15" s="18"/>
      <c r="K15" s="18"/>
    </row>
    <row r="16" spans="2:23" ht="30" customHeight="1" x14ac:dyDescent="0.45">
      <c r="B16" s="1" t="s">
        <v>45</v>
      </c>
      <c r="C16" s="2"/>
      <c r="D16" s="10"/>
      <c r="E16" s="16">
        <v>-99</v>
      </c>
      <c r="F16" s="16">
        <v>-9</v>
      </c>
      <c r="G16" s="16" t="s">
        <v>38</v>
      </c>
      <c r="H16" s="16">
        <v>9</v>
      </c>
      <c r="I16" s="16">
        <v>19</v>
      </c>
      <c r="J16" s="16">
        <v>29</v>
      </c>
      <c r="K16" s="16">
        <v>39</v>
      </c>
    </row>
    <row r="17" spans="2:12" ht="30" customHeight="1" x14ac:dyDescent="0.45">
      <c r="B17" s="1" t="s">
        <v>46</v>
      </c>
      <c r="C17" s="2"/>
      <c r="D17" s="10"/>
      <c r="E17" s="16">
        <v>-99</v>
      </c>
      <c r="F17" s="16">
        <v>-9</v>
      </c>
      <c r="G17" s="16">
        <v>0</v>
      </c>
      <c r="H17" s="16">
        <v>9</v>
      </c>
      <c r="I17" s="16">
        <v>19</v>
      </c>
      <c r="J17" s="16">
        <v>29</v>
      </c>
      <c r="K17" s="16">
        <v>39</v>
      </c>
    </row>
    <row r="18" spans="2:12" ht="13.8" customHeight="1" x14ac:dyDescent="0.3">
      <c r="B18" s="2"/>
      <c r="C18" s="2"/>
      <c r="D18" s="18"/>
      <c r="E18" s="18"/>
      <c r="F18" s="18"/>
      <c r="G18" s="18"/>
      <c r="H18" s="18"/>
      <c r="I18" s="18"/>
      <c r="J18" s="18"/>
      <c r="K18" s="18"/>
    </row>
    <row r="19" spans="2:12" ht="30" hidden="1" customHeight="1" x14ac:dyDescent="0.3">
      <c r="B19" s="19" t="s">
        <v>47</v>
      </c>
      <c r="C19" s="2"/>
      <c r="D19" s="20"/>
      <c r="E19" s="21">
        <v>-50</v>
      </c>
      <c r="F19" s="21">
        <v>50</v>
      </c>
      <c r="G19" s="21"/>
      <c r="H19" s="21"/>
      <c r="I19" s="21"/>
      <c r="J19" s="21"/>
      <c r="K19" s="21"/>
    </row>
    <row r="20" spans="2:12" ht="30" hidden="1" customHeight="1" x14ac:dyDescent="0.3">
      <c r="B20" s="19" t="s">
        <v>48</v>
      </c>
      <c r="C20" s="2"/>
      <c r="D20" s="20"/>
      <c r="E20" s="21">
        <v>95</v>
      </c>
      <c r="F20" s="21">
        <f>EVEN(96)</f>
        <v>96</v>
      </c>
      <c r="G20" s="21"/>
      <c r="H20" s="21"/>
      <c r="I20" s="21"/>
      <c r="J20" s="21"/>
      <c r="K20" s="21"/>
    </row>
    <row r="21" spans="2:12" ht="30" hidden="1" customHeight="1" x14ac:dyDescent="0.3">
      <c r="B21" s="19" t="s">
        <v>49</v>
      </c>
      <c r="C21" s="2"/>
      <c r="D21" s="20"/>
      <c r="E21" s="21">
        <v>96</v>
      </c>
      <c r="F21" s="21"/>
      <c r="G21" s="21"/>
      <c r="H21" s="21"/>
      <c r="I21" s="21"/>
      <c r="J21" s="21"/>
      <c r="K21" s="21"/>
    </row>
    <row r="22" spans="2:12" ht="30" customHeight="1" x14ac:dyDescent="0.45">
      <c r="B22" s="1" t="s">
        <v>50</v>
      </c>
      <c r="C22" s="2"/>
      <c r="D22" s="10"/>
      <c r="E22" s="10">
        <f>10^2</f>
        <v>100</v>
      </c>
      <c r="F22" s="22" t="s">
        <v>51</v>
      </c>
      <c r="G22" s="10"/>
      <c r="H22" s="10"/>
      <c r="I22" s="10"/>
      <c r="J22" s="10"/>
      <c r="K22" s="10"/>
    </row>
    <row r="23" spans="2:12" ht="12.6" customHeight="1" x14ac:dyDescent="0.3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2:12" ht="30" customHeight="1" x14ac:dyDescent="0.45">
      <c r="B24" s="1" t="s">
        <v>52</v>
      </c>
      <c r="C24" s="2"/>
      <c r="D24" s="10"/>
      <c r="E24" s="23" t="s">
        <v>53</v>
      </c>
      <c r="F24" s="23" t="s">
        <v>53</v>
      </c>
      <c r="G24" s="10"/>
      <c r="H24" s="10"/>
      <c r="I24" s="10"/>
      <c r="J24" s="10"/>
      <c r="K24" s="10"/>
    </row>
    <row r="25" spans="2:12" ht="30" customHeight="1" x14ac:dyDescent="0.45">
      <c r="B25" s="1"/>
      <c r="C25" s="2"/>
      <c r="D25" s="10"/>
      <c r="E25" s="23" t="s">
        <v>54</v>
      </c>
      <c r="F25" s="23" t="s">
        <v>55</v>
      </c>
      <c r="G25" s="10"/>
      <c r="H25" s="10"/>
      <c r="I25" s="10"/>
      <c r="J25" s="10"/>
      <c r="K25" s="10"/>
    </row>
    <row r="26" spans="2:12" ht="30" customHeight="1" x14ac:dyDescent="0.45">
      <c r="B26" s="1" t="s">
        <v>56</v>
      </c>
      <c r="C26" s="2"/>
      <c r="D26" s="10"/>
      <c r="E26" s="24" t="s">
        <v>57</v>
      </c>
      <c r="F26" s="10"/>
      <c r="G26" s="10"/>
      <c r="H26" s="10"/>
      <c r="I26" s="10"/>
      <c r="J26" s="10"/>
      <c r="K26" s="10"/>
      <c r="L26" s="25"/>
    </row>
    <row r="27" spans="2:12" ht="30" customHeight="1" x14ac:dyDescent="0.45">
      <c r="B27" s="1" t="s">
        <v>58</v>
      </c>
      <c r="C27" s="2"/>
      <c r="D27" s="10"/>
      <c r="E27" s="10" t="s">
        <v>59</v>
      </c>
      <c r="F27" s="10" t="s">
        <v>60</v>
      </c>
      <c r="G27" s="10" t="s">
        <v>61</v>
      </c>
      <c r="H27" s="10" t="s">
        <v>62</v>
      </c>
      <c r="I27" s="10"/>
      <c r="J27" s="10"/>
      <c r="K27" s="10"/>
    </row>
    <row r="28" spans="2:12" ht="13.2" customHeight="1" x14ac:dyDescent="0.3">
      <c r="B28" s="2">
        <v>0</v>
      </c>
      <c r="C28" s="2"/>
      <c r="D28" s="2"/>
      <c r="E28" s="18" t="s">
        <v>63</v>
      </c>
      <c r="F28" s="18"/>
      <c r="G28" s="18"/>
      <c r="H28" s="18"/>
      <c r="I28" s="18"/>
      <c r="J28" s="18"/>
      <c r="K28" s="18"/>
    </row>
    <row r="29" spans="2:12" ht="30" customHeight="1" x14ac:dyDescent="0.45">
      <c r="B29" s="1" t="s">
        <v>64</v>
      </c>
      <c r="C29" s="2"/>
      <c r="D29" s="10"/>
      <c r="E29" s="10" t="s">
        <v>65</v>
      </c>
      <c r="F29" s="10"/>
      <c r="G29" s="10"/>
      <c r="H29" s="10"/>
      <c r="I29" s="10"/>
      <c r="J29" s="10"/>
      <c r="K29" s="10"/>
    </row>
    <row r="30" spans="2:12" ht="30" customHeight="1" x14ac:dyDescent="0.45">
      <c r="B30" s="1" t="s">
        <v>66</v>
      </c>
      <c r="C30" s="2"/>
      <c r="D30" s="10"/>
      <c r="E30" s="10" t="s">
        <v>67</v>
      </c>
      <c r="F30" s="10"/>
      <c r="G30" s="10"/>
      <c r="H30" s="10"/>
      <c r="I30" s="10"/>
      <c r="J30" s="10"/>
      <c r="K30" s="10"/>
    </row>
    <row r="31" spans="2:12" ht="30" customHeight="1" x14ac:dyDescent="0.45">
      <c r="B31" s="1" t="s">
        <v>68</v>
      </c>
      <c r="C31" s="2"/>
      <c r="D31" s="10"/>
      <c r="E31" s="10" t="s">
        <v>69</v>
      </c>
      <c r="F31" s="10"/>
      <c r="G31" s="10"/>
      <c r="H31" s="10"/>
      <c r="I31" s="10"/>
      <c r="J31" s="10"/>
      <c r="K31" s="10"/>
    </row>
    <row r="32" spans="2:12" ht="30" customHeight="1" x14ac:dyDescent="0.45">
      <c r="B32" s="1" t="s">
        <v>70</v>
      </c>
      <c r="C32" s="2"/>
      <c r="D32" s="10"/>
      <c r="E32" s="10" t="s">
        <v>71</v>
      </c>
      <c r="F32" s="10"/>
      <c r="G32" s="10"/>
      <c r="H32" s="10"/>
      <c r="I32" s="10"/>
      <c r="J32" s="10"/>
      <c r="K32" s="10"/>
    </row>
    <row r="33" spans="2:11" ht="10.8" customHeight="1" x14ac:dyDescent="0.3">
      <c r="B33" s="2"/>
      <c r="C33" s="2"/>
      <c r="D33" s="18"/>
      <c r="E33" s="26"/>
      <c r="F33" s="18"/>
      <c r="G33" s="18"/>
      <c r="H33" s="18"/>
      <c r="I33" s="18"/>
      <c r="J33" s="18"/>
      <c r="K33" s="18"/>
    </row>
    <row r="34" spans="2:11" ht="30" customHeight="1" x14ac:dyDescent="0.45">
      <c r="B34" s="1" t="s">
        <v>72</v>
      </c>
      <c r="C34" s="2"/>
      <c r="D34" s="10"/>
      <c r="E34" s="10" t="s">
        <v>71</v>
      </c>
      <c r="F34" s="10"/>
      <c r="G34" s="10"/>
      <c r="H34" s="10"/>
      <c r="I34" s="10"/>
      <c r="J34" s="10"/>
      <c r="K34" s="10"/>
    </row>
    <row r="35" spans="2:11" ht="30" customHeight="1" x14ac:dyDescent="0.45">
      <c r="B35" s="1" t="s">
        <v>73</v>
      </c>
      <c r="C35" s="2"/>
      <c r="D35" s="10"/>
      <c r="E35" s="10" t="s">
        <v>71</v>
      </c>
      <c r="F35" s="10"/>
      <c r="G35" s="10"/>
      <c r="H35" s="10"/>
      <c r="I35" s="10"/>
      <c r="J35" s="10"/>
      <c r="K35" s="10"/>
    </row>
    <row r="36" spans="2:11" ht="30" customHeight="1" x14ac:dyDescent="0.45">
      <c r="B36" s="1" t="s">
        <v>74</v>
      </c>
      <c r="C36" s="2"/>
      <c r="D36" s="10"/>
      <c r="E36" s="10" t="s">
        <v>75</v>
      </c>
      <c r="F36" s="10"/>
      <c r="G36" s="10"/>
      <c r="H36" s="10"/>
      <c r="I36" s="10"/>
      <c r="J36" s="10"/>
      <c r="K36" s="10"/>
    </row>
    <row r="37" spans="2:11" ht="13.2" customHeight="1" x14ac:dyDescent="0.3">
      <c r="B37" s="2"/>
      <c r="C37" s="2"/>
      <c r="D37" s="18"/>
      <c r="E37" s="26"/>
      <c r="F37" s="18"/>
      <c r="G37" s="18"/>
      <c r="H37" s="18"/>
      <c r="I37" s="18"/>
      <c r="J37" s="18"/>
      <c r="K37" s="18"/>
    </row>
    <row r="38" spans="2:11" ht="30" customHeight="1" x14ac:dyDescent="0.45">
      <c r="B38" s="1" t="s">
        <v>76</v>
      </c>
      <c r="C38" s="2"/>
      <c r="D38" s="27"/>
      <c r="E38" s="10"/>
      <c r="F38" s="10"/>
      <c r="G38" s="10"/>
      <c r="H38" s="10"/>
      <c r="I38" s="10"/>
      <c r="J38" s="10"/>
      <c r="K38" s="10"/>
    </row>
    <row r="39" spans="2:11" ht="30" customHeight="1" x14ac:dyDescent="0.45">
      <c r="B39" s="1" t="s">
        <v>77</v>
      </c>
      <c r="C39" s="2"/>
      <c r="D39" s="28"/>
      <c r="E39" s="10"/>
      <c r="F39" s="10"/>
      <c r="G39" s="10"/>
      <c r="H39" s="10"/>
      <c r="I39" s="10"/>
      <c r="J39" s="10"/>
      <c r="K39" s="10"/>
    </row>
    <row r="40" spans="2:11" ht="30" customHeight="1" x14ac:dyDescent="0.45">
      <c r="B40" s="1" t="s">
        <v>78</v>
      </c>
      <c r="D40" s="10"/>
      <c r="E40" s="29">
        <v>40308</v>
      </c>
      <c r="F40" s="10"/>
      <c r="G40" s="10"/>
      <c r="H40" s="10"/>
      <c r="I40" s="10"/>
      <c r="J40" s="10"/>
      <c r="K40" s="10"/>
    </row>
    <row r="41" spans="2:11" ht="30" customHeight="1" x14ac:dyDescent="0.45">
      <c r="B41" s="1" t="s">
        <v>79</v>
      </c>
      <c r="D41" s="10"/>
      <c r="E41" s="29">
        <v>40298</v>
      </c>
      <c r="F41" s="10"/>
      <c r="G41" s="10"/>
      <c r="H41" s="10"/>
      <c r="I41" s="10"/>
      <c r="J41" s="10"/>
      <c r="K41" s="10"/>
    </row>
    <row r="42" spans="2:11" ht="30" customHeight="1" x14ac:dyDescent="0.45">
      <c r="B42" s="1" t="s">
        <v>80</v>
      </c>
      <c r="D42" s="10"/>
      <c r="E42" s="29">
        <v>40298</v>
      </c>
      <c r="F42" s="10"/>
      <c r="G42" s="10"/>
      <c r="H42" s="10"/>
      <c r="I42" s="10"/>
      <c r="J42" s="10"/>
      <c r="K42" s="10"/>
    </row>
    <row r="43" spans="2:11" ht="30" customHeight="1" x14ac:dyDescent="0.3">
      <c r="B43" s="30"/>
      <c r="C43" s="30"/>
      <c r="D43" s="31"/>
      <c r="E43" s="3"/>
      <c r="F43" s="30"/>
      <c r="J43" s="32"/>
    </row>
    <row r="44" spans="2:11" ht="30" customHeight="1" x14ac:dyDescent="0.3">
      <c r="B44" s="30"/>
      <c r="C44" s="30"/>
      <c r="D44" s="31"/>
      <c r="E44" s="3"/>
      <c r="F44" s="30"/>
    </row>
    <row r="45" spans="2:11" ht="30" customHeight="1" x14ac:dyDescent="0.5">
      <c r="B45" s="33"/>
      <c r="C45" s="33"/>
      <c r="D45" s="34"/>
      <c r="E45" s="3"/>
      <c r="F45" s="30"/>
    </row>
    <row r="46" spans="2:11" ht="30" customHeight="1" x14ac:dyDescent="0.3">
      <c r="D46" s="35"/>
    </row>
    <row r="47" spans="2:11" ht="30" customHeight="1" x14ac:dyDescent="0.5">
      <c r="B47" s="32"/>
      <c r="D47" s="36"/>
    </row>
    <row r="48" spans="2:11" ht="30" customHeight="1" x14ac:dyDescent="0.3"/>
    <row r="49" spans="4:7" ht="30" customHeight="1" x14ac:dyDescent="0.3">
      <c r="D49" s="30"/>
      <c r="G49" s="30"/>
    </row>
    <row r="50" spans="4:7" ht="30" customHeight="1" x14ac:dyDescent="0.3">
      <c r="D50" s="30"/>
      <c r="G50" s="30"/>
    </row>
    <row r="51" spans="4:7" ht="30" customHeight="1" x14ac:dyDescent="0.3">
      <c r="D51" s="30"/>
      <c r="G51" s="30"/>
    </row>
    <row r="52" spans="4:7" ht="30" customHeight="1" x14ac:dyDescent="0.3">
      <c r="D52" s="30"/>
      <c r="G52" s="30"/>
    </row>
    <row r="53" spans="4:7" ht="30" customHeight="1" x14ac:dyDescent="0.3">
      <c r="D53" s="30"/>
      <c r="G53" s="30"/>
    </row>
    <row r="54" spans="4:7" ht="30" customHeight="1" x14ac:dyDescent="0.3">
      <c r="D54" s="30"/>
      <c r="G54" s="30"/>
    </row>
    <row r="55" spans="4:7" ht="30" customHeight="1" x14ac:dyDescent="0.3">
      <c r="D55" s="30"/>
      <c r="G55" s="30"/>
    </row>
    <row r="56" spans="4:7" ht="30" customHeight="1" x14ac:dyDescent="0.3">
      <c r="D56" s="30"/>
      <c r="G56" s="30"/>
    </row>
    <row r="57" spans="4:7" ht="30" customHeight="1" x14ac:dyDescent="0.3">
      <c r="D57" s="30"/>
      <c r="G57" s="30"/>
    </row>
    <row r="58" spans="4:7" ht="30" customHeight="1" x14ac:dyDescent="0.3">
      <c r="D58" s="30"/>
      <c r="G58" s="30"/>
    </row>
    <row r="59" spans="4:7" ht="30" customHeight="1" x14ac:dyDescent="0.3">
      <c r="D59" s="30"/>
      <c r="G59" s="30"/>
    </row>
    <row r="60" spans="4:7" ht="30" customHeight="1" x14ac:dyDescent="0.3">
      <c r="D60" s="30"/>
      <c r="G60" s="30"/>
    </row>
    <row r="61" spans="4:7" ht="30" customHeight="1" x14ac:dyDescent="0.3"/>
    <row r="62" spans="4:7" ht="30" customHeight="1" x14ac:dyDescent="0.3"/>
    <row r="63" spans="4:7" ht="30" customHeight="1" x14ac:dyDescent="0.3"/>
    <row r="64" spans="4:7" ht="30" customHeight="1" x14ac:dyDescent="0.3"/>
    <row r="65" ht="30" customHeight="1" x14ac:dyDescent="0.3"/>
    <row r="66" ht="30" customHeight="1" x14ac:dyDescent="0.3"/>
    <row r="67" ht="30" customHeight="1" x14ac:dyDescent="0.3"/>
    <row r="68" ht="30" customHeight="1" x14ac:dyDescent="0.3"/>
    <row r="69" ht="30" customHeight="1" x14ac:dyDescent="0.3"/>
    <row r="70" ht="30" customHeight="1" x14ac:dyDescent="0.3"/>
    <row r="71" ht="30" customHeight="1" x14ac:dyDescent="0.3"/>
    <row r="72" ht="30" customHeight="1" x14ac:dyDescent="0.3"/>
    <row r="73" ht="30" customHeight="1" x14ac:dyDescent="0.3"/>
    <row r="74" ht="30" customHeight="1" x14ac:dyDescent="0.3"/>
    <row r="75" ht="30" customHeight="1" x14ac:dyDescent="0.3"/>
    <row r="76" ht="30" customHeight="1" x14ac:dyDescent="0.3"/>
    <row r="77" ht="30" customHeight="1" x14ac:dyDescent="0.3"/>
    <row r="78" ht="30" customHeight="1" x14ac:dyDescent="0.3"/>
    <row r="79" ht="30" customHeight="1" x14ac:dyDescent="0.3"/>
    <row r="80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</sheetData>
  <pageMargins left="0.69930555555555596" right="0.69930555555555596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9E6FB-9B5F-4266-89F8-4E73B217102B}">
  <dimension ref="A1:R379"/>
  <sheetViews>
    <sheetView showGridLines="0" zoomScale="130" zoomScaleNormal="130" workbookViewId="0">
      <selection activeCell="C11" sqref="C11"/>
    </sheetView>
  </sheetViews>
  <sheetFormatPr defaultColWidth="8.88671875" defaultRowHeight="14.4" x14ac:dyDescent="0.3"/>
  <cols>
    <col min="1" max="1" width="2.88671875" style="40" customWidth="1"/>
    <col min="2" max="2" width="63.109375" style="40" customWidth="1"/>
    <col min="3" max="3" width="51.21875" style="40" customWidth="1"/>
    <col min="4" max="4" width="34.44140625" style="40" bestFit="1" customWidth="1"/>
    <col min="5" max="5" width="38.21875" style="40" bestFit="1" customWidth="1"/>
    <col min="6" max="6" width="17.44140625" style="40" customWidth="1"/>
    <col min="7" max="7" width="19.33203125" style="40" customWidth="1"/>
    <col min="8" max="8" width="26.33203125" style="40" customWidth="1"/>
    <col min="9" max="9" width="23.33203125" style="40" bestFit="1" customWidth="1"/>
    <col min="10" max="14" width="8.88671875" style="40"/>
    <col min="15" max="15" width="51.21875" style="40" customWidth="1"/>
    <col min="16" max="16" width="59.21875" style="40" bestFit="1" customWidth="1"/>
    <col min="17" max="17" width="49.33203125" style="40" customWidth="1"/>
    <col min="18" max="18" width="54" style="40" bestFit="1" customWidth="1"/>
    <col min="19" max="16384" width="8.88671875" style="40"/>
  </cols>
  <sheetData>
    <row r="1" spans="1:18" ht="23.4" x14ac:dyDescent="0.45">
      <c r="B1" s="41" t="s">
        <v>118</v>
      </c>
      <c r="C1" s="42"/>
      <c r="D1" s="41" t="s">
        <v>119</v>
      </c>
      <c r="F1" s="43" t="s">
        <v>120</v>
      </c>
      <c r="G1" s="44" t="s">
        <v>121</v>
      </c>
      <c r="H1" s="44" t="s">
        <v>122</v>
      </c>
      <c r="I1" s="44" t="s">
        <v>123</v>
      </c>
      <c r="O1" s="45" t="s">
        <v>124</v>
      </c>
      <c r="P1" s="46" t="s">
        <v>125</v>
      </c>
      <c r="Q1" s="46" t="s">
        <v>126</v>
      </c>
      <c r="R1" s="46" t="s">
        <v>74</v>
      </c>
    </row>
    <row r="2" spans="1:18" ht="23.25" customHeight="1" x14ac:dyDescent="0.35">
      <c r="B2" s="47" t="s">
        <v>127</v>
      </c>
      <c r="D2" s="48"/>
      <c r="F2" s="49" t="s">
        <v>128</v>
      </c>
      <c r="G2" s="50" t="str">
        <f>LEFT(F2,5)</f>
        <v>10001</v>
      </c>
      <c r="H2" s="51" t="str">
        <f>MID(F2,7,3)</f>
        <v>987</v>
      </c>
      <c r="I2" s="50" t="str">
        <f>RIGHT(F2,3)</f>
        <v>765</v>
      </c>
      <c r="J2" s="52"/>
      <c r="O2" s="47" t="s">
        <v>129</v>
      </c>
      <c r="P2" s="47" t="str">
        <f>UPPER(O2)</f>
        <v>PORTABLE DVD-VIDE PLAYER</v>
      </c>
      <c r="Q2" s="47" t="str">
        <f>LOWER(P2)</f>
        <v>portable dvd-vide player</v>
      </c>
      <c r="R2" s="47" t="str">
        <f>PROPER(O2)</f>
        <v>Portable Dvd-Vide Player</v>
      </c>
    </row>
    <row r="3" spans="1:18" ht="18" x14ac:dyDescent="0.35">
      <c r="B3" s="47" t="s">
        <v>130</v>
      </c>
      <c r="D3" s="48"/>
      <c r="F3" s="49" t="s">
        <v>131</v>
      </c>
      <c r="G3" s="50" t="str">
        <f t="shared" ref="G3:G10" si="0">LEFT(F3,5)</f>
        <v>10002</v>
      </c>
      <c r="H3" s="51" t="str">
        <f t="shared" ref="H3:H10" si="1">MID(F3,7,3)</f>
        <v>765</v>
      </c>
      <c r="I3" s="50" t="str">
        <f t="shared" ref="I3:I10" si="2">RIGHT(F3,3)</f>
        <v>654</v>
      </c>
      <c r="J3" s="52"/>
      <c r="O3" s="47" t="s">
        <v>132</v>
      </c>
      <c r="P3" s="47" t="str">
        <f t="shared" ref="P3:P14" si="3">UPPER(O3)</f>
        <v>SLIMX CD/MP3 PLAYER WITH 8 MIN ASP AND UPGRADEABLE FIRMWARE</v>
      </c>
      <c r="Q3" s="47" t="str">
        <f t="shared" ref="Q3:Q14" si="4">LOWER(P3)</f>
        <v>slimx cd/mp3 player with 8 min asp and upgradeable firmware</v>
      </c>
      <c r="R3" s="47" t="str">
        <f t="shared" ref="R3:R14" si="5">PROPER(O3)</f>
        <v>Slimx Cd/Mp3 Player With 8 Min Asp And Upgradeable Firmware</v>
      </c>
    </row>
    <row r="4" spans="1:18" ht="18" x14ac:dyDescent="0.35">
      <c r="A4" s="53"/>
      <c r="B4" s="47" t="s">
        <v>133</v>
      </c>
      <c r="D4" s="48"/>
      <c r="F4" s="49" t="s">
        <v>134</v>
      </c>
      <c r="G4" s="50" t="str">
        <f t="shared" si="0"/>
        <v>10033</v>
      </c>
      <c r="H4" s="51" t="str">
        <f t="shared" si="1"/>
        <v>123</v>
      </c>
      <c r="I4" s="50" t="str">
        <f t="shared" si="2"/>
        <v>987</v>
      </c>
      <c r="J4" s="52"/>
      <c r="O4" s="47" t="s">
        <v>135</v>
      </c>
      <c r="P4" s="47" t="str">
        <f t="shared" si="3"/>
        <v>SONY PORTABLE MINI-DISC PLAYER/RECORDER</v>
      </c>
      <c r="Q4" s="47" t="str">
        <f t="shared" si="4"/>
        <v>sony portable mini-disc player/recorder</v>
      </c>
      <c r="R4" s="47" t="str">
        <f t="shared" si="5"/>
        <v>Sony Portable Mini-Disc Player/Recorder</v>
      </c>
    </row>
    <row r="5" spans="1:18" ht="18" x14ac:dyDescent="0.35">
      <c r="A5" s="53"/>
      <c r="B5" s="47" t="s">
        <v>136</v>
      </c>
      <c r="D5" s="48"/>
      <c r="F5" s="49" t="s">
        <v>137</v>
      </c>
      <c r="G5" s="50" t="str">
        <f t="shared" si="0"/>
        <v>32144</v>
      </c>
      <c r="H5" s="51" t="str">
        <f t="shared" si="1"/>
        <v>243</v>
      </c>
      <c r="I5" s="50" t="str">
        <f t="shared" si="2"/>
        <v>765</v>
      </c>
      <c r="J5" s="52"/>
      <c r="O5" s="47" t="s">
        <v>138</v>
      </c>
      <c r="P5" s="47" t="str">
        <f t="shared" si="3"/>
        <v>MP3-CD PLAYER/ CAR KIT /DOT MATRIX DISPLAY/ANTI-SKIP</v>
      </c>
      <c r="Q5" s="47" t="str">
        <f t="shared" si="4"/>
        <v>mp3-cd player/ car kit /dot matrix display/anti-skip</v>
      </c>
      <c r="R5" s="47" t="str">
        <f t="shared" si="5"/>
        <v>Mp3-Cd Player/ Car Kit /Dot Matrix Display/Anti-Skip</v>
      </c>
    </row>
    <row r="6" spans="1:18" ht="18" x14ac:dyDescent="0.35">
      <c r="A6" s="53"/>
      <c r="B6" s="47" t="s">
        <v>139</v>
      </c>
      <c r="D6" s="48"/>
      <c r="F6" s="49" t="s">
        <v>140</v>
      </c>
      <c r="G6" s="50" t="str">
        <f t="shared" si="0"/>
        <v>10001</v>
      </c>
      <c r="H6" s="51" t="str">
        <f t="shared" si="1"/>
        <v>987</v>
      </c>
      <c r="I6" s="50" t="str">
        <f t="shared" si="2"/>
        <v>766</v>
      </c>
      <c r="J6" s="52"/>
      <c r="O6" s="47" t="s">
        <v>141</v>
      </c>
      <c r="P6" s="47" t="str">
        <f t="shared" si="3"/>
        <v>DVD-VIDEO PLAYER WITH MP3 PLAYBACK</v>
      </c>
      <c r="Q6" s="47" t="str">
        <f t="shared" si="4"/>
        <v>dvd-video player with mp3 playback</v>
      </c>
      <c r="R6" s="47" t="str">
        <f t="shared" si="5"/>
        <v>Dvd-Video Player With Mp3 Playback</v>
      </c>
    </row>
    <row r="7" spans="1:18" ht="18" x14ac:dyDescent="0.35">
      <c r="A7" s="53"/>
      <c r="B7" s="47" t="s">
        <v>142</v>
      </c>
      <c r="D7" s="48"/>
      <c r="F7" s="49" t="s">
        <v>143</v>
      </c>
      <c r="G7" s="50" t="str">
        <f t="shared" si="0"/>
        <v>10002</v>
      </c>
      <c r="H7" s="51" t="str">
        <f t="shared" si="1"/>
        <v>765</v>
      </c>
      <c r="I7" s="50" t="str">
        <f t="shared" si="2"/>
        <v>655</v>
      </c>
      <c r="J7" s="52"/>
      <c r="O7" s="47" t="s">
        <v>144</v>
      </c>
      <c r="P7" s="47" t="str">
        <f t="shared" si="3"/>
        <v>CD/CD-R EXECUTIVE DESKTOP SYSTEM WITH CHERRYWOOD SPEAKERS</v>
      </c>
      <c r="Q7" s="47" t="str">
        <f t="shared" si="4"/>
        <v>cd/cd-r executive desktop system with cherrywood speakers</v>
      </c>
      <c r="R7" s="47" t="str">
        <f t="shared" si="5"/>
        <v>Cd/Cd-R Executive Desktop System With Cherrywood Speakers</v>
      </c>
    </row>
    <row r="8" spans="1:18" ht="18" x14ac:dyDescent="0.35">
      <c r="A8" s="53"/>
      <c r="B8" s="47" t="s">
        <v>145</v>
      </c>
      <c r="D8" s="48"/>
      <c r="F8" s="49" t="s">
        <v>146</v>
      </c>
      <c r="G8" s="50" t="str">
        <f t="shared" si="0"/>
        <v>10033</v>
      </c>
      <c r="H8" s="51" t="str">
        <f t="shared" si="1"/>
        <v>123</v>
      </c>
      <c r="I8" s="50" t="str">
        <f t="shared" si="2"/>
        <v>988</v>
      </c>
      <c r="J8" s="52"/>
      <c r="O8" s="47" t="s">
        <v>147</v>
      </c>
      <c r="P8" s="47" t="str">
        <f t="shared" si="3"/>
        <v>PORTABLE DVD-VIDEO PLAYER</v>
      </c>
      <c r="Q8" s="47" t="str">
        <f t="shared" si="4"/>
        <v>portable dvd-video player</v>
      </c>
      <c r="R8" s="47" t="str">
        <f t="shared" si="5"/>
        <v>Portable Dvd-Video Player</v>
      </c>
    </row>
    <row r="9" spans="1:18" ht="18" x14ac:dyDescent="0.35">
      <c r="A9" s="53"/>
      <c r="B9" s="47" t="s">
        <v>148</v>
      </c>
      <c r="D9" s="48"/>
      <c r="F9" s="49" t="s">
        <v>149</v>
      </c>
      <c r="G9" s="50" t="str">
        <f t="shared" si="0"/>
        <v>32144</v>
      </c>
      <c r="H9" s="51" t="str">
        <f t="shared" si="1"/>
        <v>243</v>
      </c>
      <c r="I9" s="50" t="str">
        <f t="shared" si="2"/>
        <v>766</v>
      </c>
      <c r="J9" s="52"/>
      <c r="O9" s="47" t="s">
        <v>150</v>
      </c>
      <c r="P9" s="47" t="str">
        <f t="shared" si="3"/>
        <v>CD/MP3 PLAYER WITH 120 SECOND ANTI-SHOCK</v>
      </c>
      <c r="Q9" s="47" t="str">
        <f t="shared" si="4"/>
        <v>cd/mp3 player with 120 second anti-shock</v>
      </c>
      <c r="R9" s="47" t="str">
        <f t="shared" si="5"/>
        <v>Cd/Mp3 Player With 120 Second Anti-Shock</v>
      </c>
    </row>
    <row r="10" spans="1:18" ht="18" x14ac:dyDescent="0.35">
      <c r="A10" s="53"/>
      <c r="B10" s="47" t="s">
        <v>151</v>
      </c>
      <c r="D10" s="48"/>
      <c r="F10" s="49" t="s">
        <v>152</v>
      </c>
      <c r="G10" s="50" t="str">
        <f t="shared" si="0"/>
        <v>10001</v>
      </c>
      <c r="H10" s="51" t="str">
        <f t="shared" si="1"/>
        <v>987</v>
      </c>
      <c r="I10" s="50" t="str">
        <f t="shared" si="2"/>
        <v>767</v>
      </c>
      <c r="J10" s="52"/>
      <c r="O10" s="47" t="s">
        <v>153</v>
      </c>
      <c r="P10" s="47" t="str">
        <f t="shared" si="3"/>
        <v>WIRELESS HEADPHONE</v>
      </c>
      <c r="Q10" s="47" t="str">
        <f t="shared" si="4"/>
        <v>wireless headphone</v>
      </c>
      <c r="R10" s="47" t="str">
        <f t="shared" si="5"/>
        <v>Wireless Headphone</v>
      </c>
    </row>
    <row r="11" spans="1:18" ht="18" x14ac:dyDescent="0.35">
      <c r="A11" s="53"/>
      <c r="B11" s="54" t="s">
        <v>154</v>
      </c>
      <c r="D11" s="48"/>
      <c r="J11" s="52"/>
      <c r="O11" s="47" t="s">
        <v>155</v>
      </c>
      <c r="P11" s="47" t="str">
        <f t="shared" si="3"/>
        <v>PORTABLE DVD PLAYER</v>
      </c>
      <c r="Q11" s="47" t="str">
        <f t="shared" si="4"/>
        <v>portable dvd player</v>
      </c>
      <c r="R11" s="47" t="str">
        <f t="shared" si="5"/>
        <v>Portable Dvd Player</v>
      </c>
    </row>
    <row r="12" spans="1:18" ht="18" x14ac:dyDescent="0.35">
      <c r="A12" s="53"/>
      <c r="B12" s="54" t="s">
        <v>156</v>
      </c>
      <c r="D12" s="48"/>
      <c r="J12" s="52" t="str">
        <f t="shared" ref="J12:J14" si="6">TRIM(I12)</f>
        <v/>
      </c>
      <c r="O12" s="47" t="s">
        <v>157</v>
      </c>
      <c r="P12" s="47" t="str">
        <f t="shared" si="3"/>
        <v>3-CD 120-WATT CD-R/RW COMPATIBLE COMPACT STEREO</v>
      </c>
      <c r="Q12" s="47" t="str">
        <f t="shared" si="4"/>
        <v>3-cd 120-watt cd-r/rw compatible compact stereo</v>
      </c>
      <c r="R12" s="47" t="str">
        <f t="shared" si="5"/>
        <v>3-Cd 120-Watt Cd-R/Rw Compatible Compact Stereo</v>
      </c>
    </row>
    <row r="13" spans="1:18" ht="18" x14ac:dyDescent="0.35">
      <c r="A13" s="55"/>
      <c r="B13" s="47" t="s">
        <v>158</v>
      </c>
      <c r="D13" s="48"/>
      <c r="J13" s="52" t="str">
        <f t="shared" si="6"/>
        <v/>
      </c>
      <c r="O13" s="47" t="s">
        <v>132</v>
      </c>
      <c r="P13" s="47" t="str">
        <f t="shared" si="3"/>
        <v>SLIMX CD/MP3 PLAYER WITH 8 MIN ASP AND UPGRADEABLE FIRMWARE</v>
      </c>
      <c r="Q13" s="47" t="str">
        <f t="shared" si="4"/>
        <v>slimx cd/mp3 player with 8 min asp and upgradeable firmware</v>
      </c>
      <c r="R13" s="47" t="str">
        <f t="shared" si="5"/>
        <v>Slimx Cd/Mp3 Player With 8 Min Asp And Upgradeable Firmware</v>
      </c>
    </row>
    <row r="14" spans="1:18" ht="18" x14ac:dyDescent="0.35">
      <c r="A14" s="55"/>
      <c r="B14" s="47" t="s">
        <v>159</v>
      </c>
      <c r="D14" s="48"/>
      <c r="F14" s="43" t="s">
        <v>120</v>
      </c>
      <c r="J14" s="52" t="str">
        <f t="shared" si="6"/>
        <v/>
      </c>
      <c r="O14" s="47" t="s">
        <v>160</v>
      </c>
      <c r="P14" s="47" t="str">
        <f t="shared" si="3"/>
        <v>CD EXECUTIVE MINI SYSTEM</v>
      </c>
      <c r="Q14" s="47" t="str">
        <f t="shared" si="4"/>
        <v>cd executive mini system</v>
      </c>
      <c r="R14" s="47" t="str">
        <f t="shared" si="5"/>
        <v>Cd Executive Mini System</v>
      </c>
    </row>
    <row r="15" spans="1:18" x14ac:dyDescent="0.3">
      <c r="A15" s="55"/>
      <c r="F15" s="49">
        <v>10001</v>
      </c>
      <c r="G15" s="40">
        <v>987</v>
      </c>
      <c r="H15" s="40">
        <v>765</v>
      </c>
    </row>
    <row r="16" spans="1:18" x14ac:dyDescent="0.3">
      <c r="A16" s="55"/>
      <c r="F16" s="49">
        <v>10002</v>
      </c>
      <c r="G16" s="40">
        <v>765</v>
      </c>
      <c r="H16" s="40">
        <v>654</v>
      </c>
    </row>
    <row r="17" spans="1:8" x14ac:dyDescent="0.3">
      <c r="A17" s="55"/>
      <c r="F17" s="49">
        <v>10033</v>
      </c>
      <c r="G17" s="40">
        <v>123</v>
      </c>
      <c r="H17" s="40">
        <v>987</v>
      </c>
    </row>
    <row r="18" spans="1:8" x14ac:dyDescent="0.3">
      <c r="A18" s="55"/>
      <c r="F18" s="49">
        <v>32144</v>
      </c>
      <c r="G18" s="40">
        <v>243</v>
      </c>
      <c r="H18" s="40">
        <v>765</v>
      </c>
    </row>
    <row r="19" spans="1:8" x14ac:dyDescent="0.3">
      <c r="F19" s="49">
        <v>10001</v>
      </c>
      <c r="G19" s="40">
        <v>987</v>
      </c>
      <c r="H19" s="40">
        <v>766</v>
      </c>
    </row>
    <row r="20" spans="1:8" x14ac:dyDescent="0.3">
      <c r="F20" s="49">
        <v>10002</v>
      </c>
      <c r="G20" s="40">
        <v>765</v>
      </c>
      <c r="H20" s="40">
        <v>655</v>
      </c>
    </row>
    <row r="21" spans="1:8" x14ac:dyDescent="0.3">
      <c r="F21" s="49">
        <v>10033</v>
      </c>
      <c r="G21" s="40">
        <v>123</v>
      </c>
      <c r="H21" s="40">
        <v>988</v>
      </c>
    </row>
    <row r="22" spans="1:8" x14ac:dyDescent="0.3">
      <c r="F22" s="49">
        <v>32144</v>
      </c>
      <c r="G22" s="40">
        <v>243</v>
      </c>
      <c r="H22" s="40">
        <v>766</v>
      </c>
    </row>
    <row r="23" spans="1:8" x14ac:dyDescent="0.3">
      <c r="F23" s="49">
        <v>10001</v>
      </c>
      <c r="G23" s="40">
        <v>987</v>
      </c>
      <c r="H23" s="40">
        <v>767</v>
      </c>
    </row>
    <row r="27" spans="1:8" x14ac:dyDescent="0.3">
      <c r="B27" s="40" t="str">
        <f>TRIM(A27)</f>
        <v/>
      </c>
    </row>
    <row r="28" spans="1:8" x14ac:dyDescent="0.3">
      <c r="B28" s="40" t="str">
        <f t="shared" ref="B28:B42" si="7">TRIM(A28)</f>
        <v/>
      </c>
    </row>
    <row r="29" spans="1:8" x14ac:dyDescent="0.3">
      <c r="B29" s="40" t="str">
        <f t="shared" si="7"/>
        <v/>
      </c>
    </row>
    <row r="30" spans="1:8" x14ac:dyDescent="0.3">
      <c r="B30" s="40" t="str">
        <f t="shared" si="7"/>
        <v/>
      </c>
    </row>
    <row r="31" spans="1:8" x14ac:dyDescent="0.3">
      <c r="B31" s="40" t="str">
        <f t="shared" si="7"/>
        <v/>
      </c>
    </row>
    <row r="32" spans="1:8" x14ac:dyDescent="0.3">
      <c r="B32" s="40" t="str">
        <f t="shared" si="7"/>
        <v/>
      </c>
    </row>
    <row r="33" spans="2:2" x14ac:dyDescent="0.3">
      <c r="B33" s="40" t="str">
        <f t="shared" si="7"/>
        <v/>
      </c>
    </row>
    <row r="34" spans="2:2" x14ac:dyDescent="0.3">
      <c r="B34" s="40" t="str">
        <f t="shared" si="7"/>
        <v/>
      </c>
    </row>
    <row r="35" spans="2:2" x14ac:dyDescent="0.3">
      <c r="B35" s="40" t="str">
        <f t="shared" si="7"/>
        <v/>
      </c>
    </row>
    <row r="36" spans="2:2" x14ac:dyDescent="0.3">
      <c r="B36" s="40" t="str">
        <f t="shared" si="7"/>
        <v/>
      </c>
    </row>
    <row r="37" spans="2:2" x14ac:dyDescent="0.3">
      <c r="B37" s="40" t="str">
        <f t="shared" si="7"/>
        <v/>
      </c>
    </row>
    <row r="38" spans="2:2" x14ac:dyDescent="0.3">
      <c r="B38" s="40" t="str">
        <f t="shared" si="7"/>
        <v/>
      </c>
    </row>
    <row r="39" spans="2:2" x14ac:dyDescent="0.3">
      <c r="B39" s="40" t="str">
        <f t="shared" si="7"/>
        <v/>
      </c>
    </row>
    <row r="40" spans="2:2" x14ac:dyDescent="0.3">
      <c r="B40" s="40" t="str">
        <f t="shared" si="7"/>
        <v/>
      </c>
    </row>
    <row r="41" spans="2:2" x14ac:dyDescent="0.3">
      <c r="B41" s="40" t="str">
        <f t="shared" si="7"/>
        <v/>
      </c>
    </row>
    <row r="42" spans="2:2" x14ac:dyDescent="0.3">
      <c r="B42" s="40" t="str">
        <f t="shared" si="7"/>
        <v/>
      </c>
    </row>
    <row r="43" spans="2:2" ht="15" x14ac:dyDescent="0.35">
      <c r="B43" s="56"/>
    </row>
    <row r="44" spans="2:2" ht="15" x14ac:dyDescent="0.35">
      <c r="B44" s="56"/>
    </row>
    <row r="45" spans="2:2" ht="15" x14ac:dyDescent="0.35">
      <c r="B45" s="56"/>
    </row>
    <row r="46" spans="2:2" ht="15" x14ac:dyDescent="0.35">
      <c r="B46" s="56"/>
    </row>
    <row r="47" spans="2:2" ht="15" x14ac:dyDescent="0.35">
      <c r="B47" s="56"/>
    </row>
    <row r="48" spans="2:2" ht="15" x14ac:dyDescent="0.35">
      <c r="B48" s="56"/>
    </row>
    <row r="49" spans="2:2" ht="15" x14ac:dyDescent="0.35">
      <c r="B49" s="56"/>
    </row>
    <row r="50" spans="2:2" ht="15" x14ac:dyDescent="0.35">
      <c r="B50" s="56"/>
    </row>
    <row r="51" spans="2:2" ht="15" x14ac:dyDescent="0.35">
      <c r="B51" s="56"/>
    </row>
    <row r="52" spans="2:2" ht="15" x14ac:dyDescent="0.35">
      <c r="B52" s="56"/>
    </row>
    <row r="53" spans="2:2" ht="15" x14ac:dyDescent="0.35">
      <c r="B53" s="56"/>
    </row>
    <row r="54" spans="2:2" ht="15" x14ac:dyDescent="0.35">
      <c r="B54" s="56"/>
    </row>
    <row r="55" spans="2:2" ht="15" x14ac:dyDescent="0.35">
      <c r="B55" s="56"/>
    </row>
    <row r="56" spans="2:2" ht="15" x14ac:dyDescent="0.35">
      <c r="B56" s="56"/>
    </row>
    <row r="57" spans="2:2" ht="15" x14ac:dyDescent="0.35">
      <c r="B57" s="56"/>
    </row>
    <row r="58" spans="2:2" ht="15" x14ac:dyDescent="0.35">
      <c r="B58" s="56"/>
    </row>
    <row r="59" spans="2:2" ht="15" x14ac:dyDescent="0.35">
      <c r="B59" s="56"/>
    </row>
    <row r="60" spans="2:2" ht="15" x14ac:dyDescent="0.35">
      <c r="B60" s="56"/>
    </row>
    <row r="61" spans="2:2" ht="15" x14ac:dyDescent="0.35">
      <c r="B61" s="56"/>
    </row>
    <row r="62" spans="2:2" ht="15" x14ac:dyDescent="0.35">
      <c r="B62" s="56"/>
    </row>
    <row r="63" spans="2:2" ht="15" x14ac:dyDescent="0.35">
      <c r="B63" s="56"/>
    </row>
    <row r="64" spans="2:2" ht="15" x14ac:dyDescent="0.35">
      <c r="B64" s="56"/>
    </row>
    <row r="65" spans="2:2" ht="15" x14ac:dyDescent="0.35">
      <c r="B65" s="56"/>
    </row>
    <row r="66" spans="2:2" ht="15" x14ac:dyDescent="0.35">
      <c r="B66" s="56"/>
    </row>
    <row r="67" spans="2:2" ht="15" x14ac:dyDescent="0.35">
      <c r="B67" s="56"/>
    </row>
    <row r="68" spans="2:2" ht="15" x14ac:dyDescent="0.35">
      <c r="B68" s="56"/>
    </row>
    <row r="69" spans="2:2" ht="15" x14ac:dyDescent="0.35">
      <c r="B69" s="56"/>
    </row>
    <row r="70" spans="2:2" ht="15" x14ac:dyDescent="0.35">
      <c r="B70" s="56"/>
    </row>
    <row r="71" spans="2:2" ht="15" x14ac:dyDescent="0.35">
      <c r="B71" s="56"/>
    </row>
    <row r="72" spans="2:2" ht="15" x14ac:dyDescent="0.35">
      <c r="B72" s="56"/>
    </row>
    <row r="73" spans="2:2" ht="15" x14ac:dyDescent="0.35">
      <c r="B73" s="56"/>
    </row>
    <row r="74" spans="2:2" ht="15" x14ac:dyDescent="0.35">
      <c r="B74" s="56"/>
    </row>
    <row r="75" spans="2:2" ht="15" x14ac:dyDescent="0.35">
      <c r="B75" s="56"/>
    </row>
    <row r="76" spans="2:2" ht="15" x14ac:dyDescent="0.35">
      <c r="B76" s="56"/>
    </row>
    <row r="77" spans="2:2" ht="15" x14ac:dyDescent="0.35">
      <c r="B77" s="56"/>
    </row>
    <row r="78" spans="2:2" ht="15" x14ac:dyDescent="0.35">
      <c r="B78" s="56"/>
    </row>
    <row r="79" spans="2:2" ht="15" x14ac:dyDescent="0.35">
      <c r="B79" s="56"/>
    </row>
    <row r="80" spans="2:2" ht="15" x14ac:dyDescent="0.35">
      <c r="B80" s="56"/>
    </row>
    <row r="81" spans="2:2" ht="15" x14ac:dyDescent="0.35">
      <c r="B81" s="56"/>
    </row>
    <row r="82" spans="2:2" ht="15" x14ac:dyDescent="0.35">
      <c r="B82" s="56"/>
    </row>
    <row r="83" spans="2:2" ht="15" x14ac:dyDescent="0.35">
      <c r="B83" s="56"/>
    </row>
    <row r="84" spans="2:2" ht="15" x14ac:dyDescent="0.35">
      <c r="B84" s="56"/>
    </row>
    <row r="85" spans="2:2" ht="15" x14ac:dyDescent="0.35">
      <c r="B85" s="56"/>
    </row>
    <row r="86" spans="2:2" ht="15" x14ac:dyDescent="0.35">
      <c r="B86" s="56"/>
    </row>
    <row r="87" spans="2:2" ht="15" x14ac:dyDescent="0.35">
      <c r="B87" s="56"/>
    </row>
    <row r="88" spans="2:2" ht="15" x14ac:dyDescent="0.35">
      <c r="B88" s="56"/>
    </row>
    <row r="89" spans="2:2" ht="15" x14ac:dyDescent="0.35">
      <c r="B89" s="56"/>
    </row>
    <row r="90" spans="2:2" ht="15" x14ac:dyDescent="0.35">
      <c r="B90" s="56"/>
    </row>
    <row r="91" spans="2:2" ht="15" x14ac:dyDescent="0.35">
      <c r="B91" s="56"/>
    </row>
    <row r="92" spans="2:2" ht="15" x14ac:dyDescent="0.35">
      <c r="B92" s="56"/>
    </row>
    <row r="93" spans="2:2" ht="15" x14ac:dyDescent="0.35">
      <c r="B93" s="56"/>
    </row>
    <row r="94" spans="2:2" ht="15" x14ac:dyDescent="0.35">
      <c r="B94" s="56"/>
    </row>
    <row r="95" spans="2:2" ht="15" x14ac:dyDescent="0.35">
      <c r="B95" s="56"/>
    </row>
    <row r="96" spans="2:2" ht="15" x14ac:dyDescent="0.35">
      <c r="B96" s="56"/>
    </row>
    <row r="97" spans="2:2" ht="15" x14ac:dyDescent="0.35">
      <c r="B97" s="56"/>
    </row>
    <row r="98" spans="2:2" ht="15" x14ac:dyDescent="0.35">
      <c r="B98" s="56"/>
    </row>
    <row r="99" spans="2:2" ht="15" x14ac:dyDescent="0.35">
      <c r="B99" s="56"/>
    </row>
    <row r="100" spans="2:2" ht="15" x14ac:dyDescent="0.35">
      <c r="B100" s="56"/>
    </row>
    <row r="101" spans="2:2" ht="15" x14ac:dyDescent="0.35">
      <c r="B101" s="56"/>
    </row>
    <row r="102" spans="2:2" ht="15" x14ac:dyDescent="0.35">
      <c r="B102" s="56"/>
    </row>
    <row r="103" spans="2:2" ht="15" x14ac:dyDescent="0.35">
      <c r="B103" s="56"/>
    </row>
    <row r="104" spans="2:2" ht="15" x14ac:dyDescent="0.35">
      <c r="B104" s="56"/>
    </row>
    <row r="105" spans="2:2" ht="15" x14ac:dyDescent="0.35">
      <c r="B105" s="56"/>
    </row>
    <row r="106" spans="2:2" ht="15" x14ac:dyDescent="0.35">
      <c r="B106" s="56"/>
    </row>
    <row r="107" spans="2:2" ht="15" x14ac:dyDescent="0.35">
      <c r="B107" s="56"/>
    </row>
    <row r="108" spans="2:2" ht="15" x14ac:dyDescent="0.35">
      <c r="B108" s="56"/>
    </row>
    <row r="109" spans="2:2" ht="15" x14ac:dyDescent="0.35">
      <c r="B109" s="56"/>
    </row>
    <row r="110" spans="2:2" ht="15" x14ac:dyDescent="0.35">
      <c r="B110" s="56"/>
    </row>
    <row r="111" spans="2:2" ht="15" x14ac:dyDescent="0.35">
      <c r="B111" s="56"/>
    </row>
    <row r="112" spans="2:2" ht="15" x14ac:dyDescent="0.35">
      <c r="B112" s="56"/>
    </row>
    <row r="113" spans="2:2" ht="15" x14ac:dyDescent="0.35">
      <c r="B113" s="56"/>
    </row>
    <row r="114" spans="2:2" ht="15" x14ac:dyDescent="0.35">
      <c r="B114" s="56"/>
    </row>
    <row r="115" spans="2:2" ht="15" x14ac:dyDescent="0.35">
      <c r="B115" s="56"/>
    </row>
    <row r="116" spans="2:2" ht="15" x14ac:dyDescent="0.35">
      <c r="B116" s="56"/>
    </row>
    <row r="117" spans="2:2" ht="15" x14ac:dyDescent="0.35">
      <c r="B117" s="56"/>
    </row>
    <row r="118" spans="2:2" ht="15" x14ac:dyDescent="0.35">
      <c r="B118" s="56"/>
    </row>
    <row r="119" spans="2:2" ht="15" x14ac:dyDescent="0.35">
      <c r="B119" s="56"/>
    </row>
    <row r="120" spans="2:2" ht="15" x14ac:dyDescent="0.35">
      <c r="B120" s="56"/>
    </row>
    <row r="121" spans="2:2" ht="15" x14ac:dyDescent="0.35">
      <c r="B121" s="56"/>
    </row>
    <row r="122" spans="2:2" ht="15" x14ac:dyDescent="0.35">
      <c r="B122" s="56"/>
    </row>
    <row r="123" spans="2:2" ht="15" x14ac:dyDescent="0.35">
      <c r="B123" s="56"/>
    </row>
    <row r="124" spans="2:2" ht="15" x14ac:dyDescent="0.35">
      <c r="B124" s="56"/>
    </row>
    <row r="125" spans="2:2" ht="15" x14ac:dyDescent="0.35">
      <c r="B125" s="56"/>
    </row>
    <row r="126" spans="2:2" ht="15" x14ac:dyDescent="0.35">
      <c r="B126" s="56"/>
    </row>
    <row r="127" spans="2:2" ht="15" x14ac:dyDescent="0.35">
      <c r="B127" s="56"/>
    </row>
    <row r="128" spans="2:2" ht="15" x14ac:dyDescent="0.35">
      <c r="B128" s="56"/>
    </row>
    <row r="129" spans="2:2" ht="15" x14ac:dyDescent="0.35">
      <c r="B129" s="56"/>
    </row>
    <row r="130" spans="2:2" ht="15" x14ac:dyDescent="0.35">
      <c r="B130" s="56"/>
    </row>
    <row r="131" spans="2:2" ht="15" x14ac:dyDescent="0.35">
      <c r="B131" s="56"/>
    </row>
    <row r="132" spans="2:2" ht="15" x14ac:dyDescent="0.35">
      <c r="B132" s="56"/>
    </row>
    <row r="133" spans="2:2" ht="15" x14ac:dyDescent="0.35">
      <c r="B133" s="56"/>
    </row>
    <row r="134" spans="2:2" ht="15" x14ac:dyDescent="0.35">
      <c r="B134" s="56"/>
    </row>
    <row r="135" spans="2:2" ht="15" x14ac:dyDescent="0.35">
      <c r="B135" s="56"/>
    </row>
    <row r="136" spans="2:2" ht="15" x14ac:dyDescent="0.35">
      <c r="B136" s="56"/>
    </row>
    <row r="137" spans="2:2" ht="15" x14ac:dyDescent="0.35">
      <c r="B137" s="56"/>
    </row>
    <row r="138" spans="2:2" ht="15" x14ac:dyDescent="0.35">
      <c r="B138" s="56"/>
    </row>
    <row r="139" spans="2:2" ht="15" x14ac:dyDescent="0.35">
      <c r="B139" s="56"/>
    </row>
    <row r="140" spans="2:2" ht="15" x14ac:dyDescent="0.35">
      <c r="B140" s="56"/>
    </row>
    <row r="141" spans="2:2" ht="15" x14ac:dyDescent="0.35">
      <c r="B141" s="56"/>
    </row>
    <row r="142" spans="2:2" ht="15" x14ac:dyDescent="0.35">
      <c r="B142" s="56"/>
    </row>
    <row r="143" spans="2:2" ht="15" x14ac:dyDescent="0.35">
      <c r="B143" s="56"/>
    </row>
    <row r="144" spans="2:2" ht="15" x14ac:dyDescent="0.35">
      <c r="B144" s="56"/>
    </row>
    <row r="145" spans="2:2" ht="15" x14ac:dyDescent="0.35">
      <c r="B145" s="56"/>
    </row>
    <row r="146" spans="2:2" ht="15" x14ac:dyDescent="0.35">
      <c r="B146" s="56"/>
    </row>
    <row r="147" spans="2:2" ht="15" x14ac:dyDescent="0.35">
      <c r="B147" s="56"/>
    </row>
    <row r="148" spans="2:2" ht="15" x14ac:dyDescent="0.35">
      <c r="B148" s="56"/>
    </row>
    <row r="149" spans="2:2" ht="15" x14ac:dyDescent="0.35">
      <c r="B149" s="56"/>
    </row>
    <row r="150" spans="2:2" ht="15" x14ac:dyDescent="0.35">
      <c r="B150" s="56"/>
    </row>
    <row r="151" spans="2:2" ht="15" x14ac:dyDescent="0.35">
      <c r="B151" s="56"/>
    </row>
    <row r="152" spans="2:2" ht="15" x14ac:dyDescent="0.35">
      <c r="B152" s="56"/>
    </row>
    <row r="153" spans="2:2" ht="15" x14ac:dyDescent="0.35">
      <c r="B153" s="56"/>
    </row>
    <row r="154" spans="2:2" ht="15" x14ac:dyDescent="0.35">
      <c r="B154" s="56"/>
    </row>
    <row r="155" spans="2:2" ht="15" x14ac:dyDescent="0.35">
      <c r="B155" s="56"/>
    </row>
    <row r="156" spans="2:2" ht="15" x14ac:dyDescent="0.35">
      <c r="B156" s="56"/>
    </row>
    <row r="157" spans="2:2" ht="15" x14ac:dyDescent="0.35">
      <c r="B157" s="56"/>
    </row>
    <row r="158" spans="2:2" ht="15" x14ac:dyDescent="0.35">
      <c r="B158" s="56"/>
    </row>
    <row r="159" spans="2:2" ht="15" x14ac:dyDescent="0.35">
      <c r="B159" s="56"/>
    </row>
    <row r="160" spans="2:2" ht="15" x14ac:dyDescent="0.35">
      <c r="B160" s="56"/>
    </row>
    <row r="161" spans="2:2" ht="15" x14ac:dyDescent="0.35">
      <c r="B161" s="56"/>
    </row>
    <row r="162" spans="2:2" ht="15" x14ac:dyDescent="0.35">
      <c r="B162" s="56"/>
    </row>
    <row r="163" spans="2:2" ht="15" x14ac:dyDescent="0.35">
      <c r="B163" s="56"/>
    </row>
    <row r="164" spans="2:2" ht="15" x14ac:dyDescent="0.35">
      <c r="B164" s="56"/>
    </row>
    <row r="165" spans="2:2" ht="15" x14ac:dyDescent="0.35">
      <c r="B165" s="56"/>
    </row>
    <row r="166" spans="2:2" ht="15" x14ac:dyDescent="0.35">
      <c r="B166" s="56"/>
    </row>
    <row r="167" spans="2:2" ht="15" x14ac:dyDescent="0.35">
      <c r="B167" s="56"/>
    </row>
    <row r="168" spans="2:2" ht="15" x14ac:dyDescent="0.35">
      <c r="B168" s="56"/>
    </row>
    <row r="169" spans="2:2" ht="15" x14ac:dyDescent="0.35">
      <c r="B169" s="56"/>
    </row>
    <row r="170" spans="2:2" ht="15" x14ac:dyDescent="0.35">
      <c r="B170" s="56"/>
    </row>
    <row r="171" spans="2:2" ht="15" x14ac:dyDescent="0.35">
      <c r="B171" s="56"/>
    </row>
    <row r="172" spans="2:2" ht="15" x14ac:dyDescent="0.35">
      <c r="B172" s="56"/>
    </row>
    <row r="173" spans="2:2" ht="15" x14ac:dyDescent="0.35">
      <c r="B173" s="56"/>
    </row>
    <row r="174" spans="2:2" ht="15" x14ac:dyDescent="0.35">
      <c r="B174" s="56"/>
    </row>
    <row r="175" spans="2:2" ht="15" x14ac:dyDescent="0.35">
      <c r="B175" s="56"/>
    </row>
    <row r="176" spans="2:2" ht="15" x14ac:dyDescent="0.35">
      <c r="B176" s="56"/>
    </row>
    <row r="177" spans="2:2" ht="15" x14ac:dyDescent="0.35">
      <c r="B177" s="56"/>
    </row>
    <row r="178" spans="2:2" ht="15" x14ac:dyDescent="0.35">
      <c r="B178" s="56"/>
    </row>
    <row r="179" spans="2:2" ht="15" x14ac:dyDescent="0.35">
      <c r="B179" s="56"/>
    </row>
    <row r="180" spans="2:2" ht="15" x14ac:dyDescent="0.35">
      <c r="B180" s="56"/>
    </row>
    <row r="181" spans="2:2" ht="15" x14ac:dyDescent="0.35">
      <c r="B181" s="56"/>
    </row>
    <row r="182" spans="2:2" ht="15" x14ac:dyDescent="0.35">
      <c r="B182" s="56"/>
    </row>
    <row r="183" spans="2:2" ht="15" x14ac:dyDescent="0.35">
      <c r="B183" s="56"/>
    </row>
    <row r="184" spans="2:2" ht="15" x14ac:dyDescent="0.35">
      <c r="B184" s="56"/>
    </row>
    <row r="185" spans="2:2" ht="15" x14ac:dyDescent="0.35">
      <c r="B185" s="56"/>
    </row>
    <row r="186" spans="2:2" ht="15" x14ac:dyDescent="0.35">
      <c r="B186" s="56"/>
    </row>
    <row r="187" spans="2:2" ht="15" x14ac:dyDescent="0.35">
      <c r="B187" s="56"/>
    </row>
    <row r="188" spans="2:2" ht="15" x14ac:dyDescent="0.35">
      <c r="B188" s="56"/>
    </row>
    <row r="189" spans="2:2" ht="15" x14ac:dyDescent="0.35">
      <c r="B189" s="56"/>
    </row>
    <row r="190" spans="2:2" ht="15" x14ac:dyDescent="0.35">
      <c r="B190" s="56"/>
    </row>
    <row r="191" spans="2:2" ht="15" x14ac:dyDescent="0.35">
      <c r="B191" s="56"/>
    </row>
    <row r="192" spans="2:2" ht="15" x14ac:dyDescent="0.35">
      <c r="B192" s="56"/>
    </row>
    <row r="193" spans="2:2" ht="15" x14ac:dyDescent="0.35">
      <c r="B193" s="56"/>
    </row>
    <row r="194" spans="2:2" ht="15" x14ac:dyDescent="0.35">
      <c r="B194" s="56"/>
    </row>
    <row r="195" spans="2:2" ht="15" x14ac:dyDescent="0.35">
      <c r="B195" s="56"/>
    </row>
    <row r="196" spans="2:2" ht="15" x14ac:dyDescent="0.35">
      <c r="B196" s="56"/>
    </row>
    <row r="197" spans="2:2" ht="15" x14ac:dyDescent="0.35">
      <c r="B197" s="56"/>
    </row>
    <row r="198" spans="2:2" ht="15" x14ac:dyDescent="0.35">
      <c r="B198" s="56"/>
    </row>
    <row r="199" spans="2:2" ht="15" x14ac:dyDescent="0.35">
      <c r="B199" s="56"/>
    </row>
    <row r="200" spans="2:2" ht="15" x14ac:dyDescent="0.35">
      <c r="B200" s="56"/>
    </row>
    <row r="201" spans="2:2" ht="15" x14ac:dyDescent="0.35">
      <c r="B201" s="56"/>
    </row>
    <row r="202" spans="2:2" ht="15" x14ac:dyDescent="0.35">
      <c r="B202" s="56"/>
    </row>
    <row r="203" spans="2:2" ht="15" x14ac:dyDescent="0.35">
      <c r="B203" s="56"/>
    </row>
    <row r="204" spans="2:2" ht="15" x14ac:dyDescent="0.35">
      <c r="B204" s="56"/>
    </row>
    <row r="205" spans="2:2" ht="15" x14ac:dyDescent="0.35">
      <c r="B205" s="56"/>
    </row>
    <row r="206" spans="2:2" ht="15" x14ac:dyDescent="0.35">
      <c r="B206" s="56"/>
    </row>
    <row r="207" spans="2:2" ht="15" x14ac:dyDescent="0.35">
      <c r="B207" s="56"/>
    </row>
    <row r="208" spans="2:2" ht="15" x14ac:dyDescent="0.35">
      <c r="B208" s="56"/>
    </row>
    <row r="209" spans="2:2" ht="15" x14ac:dyDescent="0.35">
      <c r="B209" s="56"/>
    </row>
    <row r="210" spans="2:2" ht="15" x14ac:dyDescent="0.35">
      <c r="B210" s="56"/>
    </row>
    <row r="211" spans="2:2" ht="15" x14ac:dyDescent="0.35">
      <c r="B211" s="56"/>
    </row>
    <row r="212" spans="2:2" ht="15" x14ac:dyDescent="0.35">
      <c r="B212" s="56"/>
    </row>
    <row r="213" spans="2:2" ht="15" x14ac:dyDescent="0.35">
      <c r="B213" s="56"/>
    </row>
    <row r="214" spans="2:2" ht="15" x14ac:dyDescent="0.35">
      <c r="B214" s="56"/>
    </row>
    <row r="215" spans="2:2" ht="15" x14ac:dyDescent="0.35">
      <c r="B215" s="56"/>
    </row>
    <row r="216" spans="2:2" ht="15" x14ac:dyDescent="0.35">
      <c r="B216" s="56"/>
    </row>
    <row r="217" spans="2:2" ht="15" x14ac:dyDescent="0.35">
      <c r="B217" s="56"/>
    </row>
    <row r="218" spans="2:2" ht="15" x14ac:dyDescent="0.35">
      <c r="B218" s="56"/>
    </row>
    <row r="219" spans="2:2" ht="15" x14ac:dyDescent="0.35">
      <c r="B219" s="56"/>
    </row>
    <row r="220" spans="2:2" ht="15" x14ac:dyDescent="0.35">
      <c r="B220" s="56"/>
    </row>
    <row r="221" spans="2:2" ht="15" x14ac:dyDescent="0.35">
      <c r="B221" s="56"/>
    </row>
    <row r="222" spans="2:2" ht="15" x14ac:dyDescent="0.35">
      <c r="B222" s="56"/>
    </row>
    <row r="223" spans="2:2" ht="15" x14ac:dyDescent="0.35">
      <c r="B223" s="56"/>
    </row>
    <row r="224" spans="2:2" ht="15" x14ac:dyDescent="0.35">
      <c r="B224" s="56"/>
    </row>
    <row r="225" spans="2:2" ht="15" x14ac:dyDescent="0.35">
      <c r="B225" s="56"/>
    </row>
    <row r="226" spans="2:2" ht="15" x14ac:dyDescent="0.35">
      <c r="B226" s="56"/>
    </row>
    <row r="227" spans="2:2" ht="15" x14ac:dyDescent="0.35">
      <c r="B227" s="56"/>
    </row>
    <row r="228" spans="2:2" ht="15" x14ac:dyDescent="0.35">
      <c r="B228" s="56"/>
    </row>
    <row r="229" spans="2:2" ht="15" x14ac:dyDescent="0.35">
      <c r="B229" s="56"/>
    </row>
    <row r="230" spans="2:2" ht="15" x14ac:dyDescent="0.35">
      <c r="B230" s="56"/>
    </row>
    <row r="231" spans="2:2" ht="15" x14ac:dyDescent="0.35">
      <c r="B231" s="56"/>
    </row>
    <row r="232" spans="2:2" ht="15" x14ac:dyDescent="0.35">
      <c r="B232" s="56"/>
    </row>
    <row r="233" spans="2:2" ht="15" x14ac:dyDescent="0.35">
      <c r="B233" s="56"/>
    </row>
    <row r="234" spans="2:2" ht="15" x14ac:dyDescent="0.35">
      <c r="B234" s="56"/>
    </row>
    <row r="235" spans="2:2" ht="15" x14ac:dyDescent="0.35">
      <c r="B235" s="56"/>
    </row>
    <row r="236" spans="2:2" ht="15" x14ac:dyDescent="0.35">
      <c r="B236" s="56"/>
    </row>
    <row r="237" spans="2:2" ht="15" x14ac:dyDescent="0.35">
      <c r="B237" s="56"/>
    </row>
    <row r="238" spans="2:2" ht="15" x14ac:dyDescent="0.35">
      <c r="B238" s="56"/>
    </row>
    <row r="239" spans="2:2" ht="15" x14ac:dyDescent="0.35">
      <c r="B239" s="56"/>
    </row>
    <row r="240" spans="2:2" ht="15" x14ac:dyDescent="0.35">
      <c r="B240" s="56"/>
    </row>
    <row r="241" spans="2:2" ht="15" x14ac:dyDescent="0.35">
      <c r="B241" s="56"/>
    </row>
    <row r="242" spans="2:2" ht="15" x14ac:dyDescent="0.35">
      <c r="B242" s="56"/>
    </row>
    <row r="243" spans="2:2" ht="15" x14ac:dyDescent="0.35">
      <c r="B243" s="56"/>
    </row>
    <row r="244" spans="2:2" ht="15" x14ac:dyDescent="0.35">
      <c r="B244" s="56"/>
    </row>
    <row r="245" spans="2:2" ht="15" x14ac:dyDescent="0.35">
      <c r="B245" s="56"/>
    </row>
    <row r="246" spans="2:2" ht="15" x14ac:dyDescent="0.35">
      <c r="B246" s="56"/>
    </row>
    <row r="247" spans="2:2" ht="15" x14ac:dyDescent="0.35">
      <c r="B247" s="56"/>
    </row>
    <row r="248" spans="2:2" ht="15" x14ac:dyDescent="0.35">
      <c r="B248" s="56"/>
    </row>
    <row r="249" spans="2:2" ht="15" x14ac:dyDescent="0.35">
      <c r="B249" s="56"/>
    </row>
    <row r="250" spans="2:2" ht="15" x14ac:dyDescent="0.35">
      <c r="B250" s="56"/>
    </row>
    <row r="251" spans="2:2" ht="15" x14ac:dyDescent="0.35">
      <c r="B251" s="56"/>
    </row>
    <row r="252" spans="2:2" ht="15" x14ac:dyDescent="0.35">
      <c r="B252" s="56"/>
    </row>
    <row r="253" spans="2:2" ht="15" x14ac:dyDescent="0.35">
      <c r="B253" s="56"/>
    </row>
    <row r="254" spans="2:2" ht="15" x14ac:dyDescent="0.35">
      <c r="B254" s="56"/>
    </row>
    <row r="255" spans="2:2" ht="15" x14ac:dyDescent="0.35">
      <c r="B255" s="56"/>
    </row>
    <row r="256" spans="2:2" ht="15" x14ac:dyDescent="0.35">
      <c r="B256" s="56"/>
    </row>
    <row r="257" spans="2:2" ht="15" x14ac:dyDescent="0.35">
      <c r="B257" s="56"/>
    </row>
    <row r="258" spans="2:2" ht="15" x14ac:dyDescent="0.35">
      <c r="B258" s="56"/>
    </row>
    <row r="259" spans="2:2" ht="15" x14ac:dyDescent="0.35">
      <c r="B259" s="56"/>
    </row>
    <row r="260" spans="2:2" ht="15" x14ac:dyDescent="0.35">
      <c r="B260" s="56"/>
    </row>
    <row r="261" spans="2:2" ht="15" x14ac:dyDescent="0.35">
      <c r="B261" s="56"/>
    </row>
    <row r="262" spans="2:2" ht="15" x14ac:dyDescent="0.35">
      <c r="B262" s="56"/>
    </row>
    <row r="263" spans="2:2" ht="15" x14ac:dyDescent="0.35">
      <c r="B263" s="56"/>
    </row>
    <row r="264" spans="2:2" ht="15" x14ac:dyDescent="0.35">
      <c r="B264" s="56"/>
    </row>
    <row r="265" spans="2:2" ht="15" x14ac:dyDescent="0.35">
      <c r="B265" s="56"/>
    </row>
    <row r="266" spans="2:2" ht="15" x14ac:dyDescent="0.35">
      <c r="B266" s="56"/>
    </row>
    <row r="267" spans="2:2" ht="15" x14ac:dyDescent="0.35">
      <c r="B267" s="56"/>
    </row>
    <row r="268" spans="2:2" ht="15" x14ac:dyDescent="0.35">
      <c r="B268" s="56"/>
    </row>
    <row r="269" spans="2:2" ht="15" x14ac:dyDescent="0.35">
      <c r="B269" s="56"/>
    </row>
    <row r="270" spans="2:2" ht="15" x14ac:dyDescent="0.35">
      <c r="B270" s="56"/>
    </row>
    <row r="271" spans="2:2" ht="15" x14ac:dyDescent="0.35">
      <c r="B271" s="56"/>
    </row>
    <row r="272" spans="2:2" ht="15" x14ac:dyDescent="0.35">
      <c r="B272" s="56"/>
    </row>
    <row r="273" spans="2:2" ht="15" x14ac:dyDescent="0.35">
      <c r="B273" s="56"/>
    </row>
    <row r="274" spans="2:2" ht="15" x14ac:dyDescent="0.35">
      <c r="B274" s="56"/>
    </row>
    <row r="275" spans="2:2" ht="15" x14ac:dyDescent="0.35">
      <c r="B275" s="56"/>
    </row>
    <row r="276" spans="2:2" ht="15" x14ac:dyDescent="0.35">
      <c r="B276" s="56"/>
    </row>
    <row r="277" spans="2:2" ht="15" x14ac:dyDescent="0.35">
      <c r="B277" s="56"/>
    </row>
    <row r="278" spans="2:2" ht="15" x14ac:dyDescent="0.35">
      <c r="B278" s="56"/>
    </row>
    <row r="279" spans="2:2" ht="15" x14ac:dyDescent="0.35">
      <c r="B279" s="56"/>
    </row>
    <row r="280" spans="2:2" ht="15" x14ac:dyDescent="0.35">
      <c r="B280" s="56"/>
    </row>
    <row r="281" spans="2:2" ht="15" x14ac:dyDescent="0.35">
      <c r="B281" s="56"/>
    </row>
    <row r="282" spans="2:2" ht="15" x14ac:dyDescent="0.35">
      <c r="B282" s="56"/>
    </row>
    <row r="283" spans="2:2" ht="15" x14ac:dyDescent="0.35">
      <c r="B283" s="56"/>
    </row>
    <row r="284" spans="2:2" ht="15" x14ac:dyDescent="0.35">
      <c r="B284" s="56"/>
    </row>
    <row r="285" spans="2:2" ht="15" x14ac:dyDescent="0.35">
      <c r="B285" s="56"/>
    </row>
    <row r="286" spans="2:2" ht="15" x14ac:dyDescent="0.35">
      <c r="B286" s="56"/>
    </row>
    <row r="287" spans="2:2" ht="15" x14ac:dyDescent="0.35">
      <c r="B287" s="56"/>
    </row>
    <row r="288" spans="2:2" ht="15" x14ac:dyDescent="0.35">
      <c r="B288" s="56"/>
    </row>
    <row r="289" spans="2:2" ht="15" x14ac:dyDescent="0.35">
      <c r="B289" s="56"/>
    </row>
    <row r="290" spans="2:2" ht="15" x14ac:dyDescent="0.35">
      <c r="B290" s="56"/>
    </row>
    <row r="291" spans="2:2" ht="15" x14ac:dyDescent="0.35">
      <c r="B291" s="56"/>
    </row>
    <row r="292" spans="2:2" ht="15" x14ac:dyDescent="0.35">
      <c r="B292" s="56"/>
    </row>
    <row r="293" spans="2:2" ht="15" x14ac:dyDescent="0.35">
      <c r="B293" s="56"/>
    </row>
    <row r="294" spans="2:2" ht="15" x14ac:dyDescent="0.35">
      <c r="B294" s="56"/>
    </row>
    <row r="295" spans="2:2" ht="15" x14ac:dyDescent="0.35">
      <c r="B295" s="56"/>
    </row>
    <row r="296" spans="2:2" ht="15" x14ac:dyDescent="0.35">
      <c r="B296" s="56"/>
    </row>
    <row r="297" spans="2:2" ht="15" x14ac:dyDescent="0.35">
      <c r="B297" s="56"/>
    </row>
    <row r="298" spans="2:2" ht="15" x14ac:dyDescent="0.35">
      <c r="B298" s="56"/>
    </row>
    <row r="299" spans="2:2" ht="15" x14ac:dyDescent="0.35">
      <c r="B299" s="56"/>
    </row>
    <row r="300" spans="2:2" ht="15" x14ac:dyDescent="0.35">
      <c r="B300" s="56"/>
    </row>
    <row r="301" spans="2:2" ht="15" x14ac:dyDescent="0.35">
      <c r="B301" s="56"/>
    </row>
    <row r="302" spans="2:2" ht="15" x14ac:dyDescent="0.35">
      <c r="B302" s="56"/>
    </row>
    <row r="303" spans="2:2" ht="15" x14ac:dyDescent="0.35">
      <c r="B303" s="56"/>
    </row>
    <row r="304" spans="2:2" ht="15" x14ac:dyDescent="0.35">
      <c r="B304" s="56"/>
    </row>
    <row r="305" spans="2:2" ht="15" x14ac:dyDescent="0.35">
      <c r="B305" s="56"/>
    </row>
    <row r="306" spans="2:2" ht="15" x14ac:dyDescent="0.35">
      <c r="B306" s="56"/>
    </row>
    <row r="307" spans="2:2" ht="15" x14ac:dyDescent="0.35">
      <c r="B307" s="56"/>
    </row>
    <row r="308" spans="2:2" ht="15" x14ac:dyDescent="0.35">
      <c r="B308" s="56"/>
    </row>
    <row r="309" spans="2:2" ht="15" x14ac:dyDescent="0.35">
      <c r="B309" s="56"/>
    </row>
    <row r="310" spans="2:2" ht="15" x14ac:dyDescent="0.35">
      <c r="B310" s="56"/>
    </row>
    <row r="311" spans="2:2" ht="15" x14ac:dyDescent="0.35">
      <c r="B311" s="56"/>
    </row>
    <row r="312" spans="2:2" ht="15" x14ac:dyDescent="0.35">
      <c r="B312" s="56"/>
    </row>
    <row r="313" spans="2:2" ht="15" x14ac:dyDescent="0.35">
      <c r="B313" s="56"/>
    </row>
    <row r="314" spans="2:2" ht="15" x14ac:dyDescent="0.35">
      <c r="B314" s="56"/>
    </row>
    <row r="315" spans="2:2" ht="15" x14ac:dyDescent="0.35">
      <c r="B315" s="56"/>
    </row>
    <row r="316" spans="2:2" ht="15" x14ac:dyDescent="0.35">
      <c r="B316" s="56"/>
    </row>
    <row r="317" spans="2:2" ht="15" x14ac:dyDescent="0.35">
      <c r="B317" s="56"/>
    </row>
    <row r="318" spans="2:2" ht="15" x14ac:dyDescent="0.35">
      <c r="B318" s="56"/>
    </row>
    <row r="319" spans="2:2" ht="15" x14ac:dyDescent="0.35">
      <c r="B319" s="56"/>
    </row>
    <row r="320" spans="2:2" ht="15" x14ac:dyDescent="0.35">
      <c r="B320" s="56"/>
    </row>
    <row r="321" spans="2:2" ht="15" x14ac:dyDescent="0.35">
      <c r="B321" s="56"/>
    </row>
    <row r="322" spans="2:2" ht="15" x14ac:dyDescent="0.35">
      <c r="B322" s="56"/>
    </row>
    <row r="323" spans="2:2" ht="15" x14ac:dyDescent="0.35">
      <c r="B323" s="56"/>
    </row>
    <row r="324" spans="2:2" ht="15" x14ac:dyDescent="0.35">
      <c r="B324" s="56"/>
    </row>
    <row r="325" spans="2:2" ht="15" x14ac:dyDescent="0.35">
      <c r="B325" s="56"/>
    </row>
    <row r="326" spans="2:2" ht="15" x14ac:dyDescent="0.35">
      <c r="B326" s="56"/>
    </row>
    <row r="327" spans="2:2" ht="15" x14ac:dyDescent="0.35">
      <c r="B327" s="56"/>
    </row>
    <row r="328" spans="2:2" ht="15" x14ac:dyDescent="0.35">
      <c r="B328" s="56"/>
    </row>
    <row r="329" spans="2:2" ht="15" x14ac:dyDescent="0.35">
      <c r="B329" s="56"/>
    </row>
    <row r="330" spans="2:2" ht="15" x14ac:dyDescent="0.35">
      <c r="B330" s="56"/>
    </row>
    <row r="331" spans="2:2" ht="15" x14ac:dyDescent="0.35">
      <c r="B331" s="56"/>
    </row>
    <row r="332" spans="2:2" ht="15" x14ac:dyDescent="0.35">
      <c r="B332" s="56"/>
    </row>
    <row r="333" spans="2:2" ht="15" x14ac:dyDescent="0.35">
      <c r="B333" s="56"/>
    </row>
    <row r="334" spans="2:2" ht="15" x14ac:dyDescent="0.35">
      <c r="B334" s="56"/>
    </row>
    <row r="335" spans="2:2" ht="15" x14ac:dyDescent="0.35">
      <c r="B335" s="56"/>
    </row>
    <row r="336" spans="2:2" ht="15" x14ac:dyDescent="0.35">
      <c r="B336" s="56"/>
    </row>
    <row r="337" spans="2:2" ht="15" x14ac:dyDescent="0.35">
      <c r="B337" s="56"/>
    </row>
    <row r="338" spans="2:2" ht="15" x14ac:dyDescent="0.35">
      <c r="B338" s="56"/>
    </row>
    <row r="339" spans="2:2" ht="15" x14ac:dyDescent="0.35">
      <c r="B339" s="56"/>
    </row>
    <row r="340" spans="2:2" ht="15" x14ac:dyDescent="0.35">
      <c r="B340" s="56"/>
    </row>
    <row r="341" spans="2:2" ht="15" x14ac:dyDescent="0.35">
      <c r="B341" s="56"/>
    </row>
    <row r="342" spans="2:2" ht="15" x14ac:dyDescent="0.35">
      <c r="B342" s="56"/>
    </row>
    <row r="343" spans="2:2" ht="15" x14ac:dyDescent="0.35">
      <c r="B343" s="56"/>
    </row>
    <row r="344" spans="2:2" ht="15" x14ac:dyDescent="0.35">
      <c r="B344" s="56"/>
    </row>
    <row r="345" spans="2:2" ht="15" x14ac:dyDescent="0.35">
      <c r="B345" s="56"/>
    </row>
    <row r="346" spans="2:2" ht="15" x14ac:dyDescent="0.35">
      <c r="B346" s="56"/>
    </row>
    <row r="347" spans="2:2" ht="15" x14ac:dyDescent="0.35">
      <c r="B347" s="56"/>
    </row>
    <row r="348" spans="2:2" ht="15" x14ac:dyDescent="0.35">
      <c r="B348" s="56"/>
    </row>
    <row r="349" spans="2:2" ht="15" x14ac:dyDescent="0.35">
      <c r="B349" s="56"/>
    </row>
    <row r="350" spans="2:2" ht="15" x14ac:dyDescent="0.35">
      <c r="B350" s="56"/>
    </row>
    <row r="351" spans="2:2" ht="15" x14ac:dyDescent="0.35">
      <c r="B351" s="56"/>
    </row>
    <row r="352" spans="2:2" ht="15" x14ac:dyDescent="0.35">
      <c r="B352" s="56"/>
    </row>
    <row r="353" spans="2:2" ht="15" x14ac:dyDescent="0.35">
      <c r="B353" s="56"/>
    </row>
    <row r="354" spans="2:2" ht="15" x14ac:dyDescent="0.35">
      <c r="B354" s="56"/>
    </row>
    <row r="355" spans="2:2" ht="15" x14ac:dyDescent="0.35">
      <c r="B355" s="56"/>
    </row>
    <row r="356" spans="2:2" ht="15" x14ac:dyDescent="0.35">
      <c r="B356" s="56"/>
    </row>
    <row r="357" spans="2:2" ht="15" x14ac:dyDescent="0.35">
      <c r="B357" s="56"/>
    </row>
    <row r="358" spans="2:2" ht="15" x14ac:dyDescent="0.35">
      <c r="B358" s="56"/>
    </row>
    <row r="359" spans="2:2" ht="15" x14ac:dyDescent="0.35">
      <c r="B359" s="56"/>
    </row>
    <row r="360" spans="2:2" ht="15" x14ac:dyDescent="0.35">
      <c r="B360" s="56"/>
    </row>
    <row r="361" spans="2:2" ht="15" x14ac:dyDescent="0.35">
      <c r="B361" s="56"/>
    </row>
    <row r="362" spans="2:2" ht="15" x14ac:dyDescent="0.35">
      <c r="B362" s="56"/>
    </row>
    <row r="363" spans="2:2" ht="15" x14ac:dyDescent="0.35">
      <c r="B363" s="56"/>
    </row>
    <row r="364" spans="2:2" ht="15" x14ac:dyDescent="0.35">
      <c r="B364" s="56"/>
    </row>
    <row r="365" spans="2:2" ht="15" x14ac:dyDescent="0.35">
      <c r="B365" s="56"/>
    </row>
    <row r="366" spans="2:2" ht="15" x14ac:dyDescent="0.35">
      <c r="B366" s="56"/>
    </row>
    <row r="367" spans="2:2" ht="15" x14ac:dyDescent="0.35">
      <c r="B367" s="56"/>
    </row>
    <row r="368" spans="2:2" ht="15" x14ac:dyDescent="0.35">
      <c r="B368" s="56"/>
    </row>
    <row r="369" spans="2:2" ht="15" x14ac:dyDescent="0.35">
      <c r="B369" s="56"/>
    </row>
    <row r="370" spans="2:2" ht="15" x14ac:dyDescent="0.35">
      <c r="B370" s="56"/>
    </row>
    <row r="371" spans="2:2" ht="15" x14ac:dyDescent="0.35">
      <c r="B371" s="56"/>
    </row>
    <row r="372" spans="2:2" ht="15" x14ac:dyDescent="0.35">
      <c r="B372" s="56"/>
    </row>
    <row r="373" spans="2:2" ht="15" x14ac:dyDescent="0.35">
      <c r="B373" s="56"/>
    </row>
    <row r="374" spans="2:2" ht="15" x14ac:dyDescent="0.35">
      <c r="B374" s="56"/>
    </row>
    <row r="375" spans="2:2" ht="15" x14ac:dyDescent="0.35">
      <c r="B375" s="56"/>
    </row>
    <row r="376" spans="2:2" ht="15" x14ac:dyDescent="0.35">
      <c r="B376" s="56"/>
    </row>
    <row r="377" spans="2:2" ht="15" x14ac:dyDescent="0.35">
      <c r="B377" s="56"/>
    </row>
    <row r="378" spans="2:2" ht="15" x14ac:dyDescent="0.35">
      <c r="B378" s="56"/>
    </row>
    <row r="379" spans="2:2" ht="15" x14ac:dyDescent="0.35">
      <c r="B379" s="56"/>
    </row>
  </sheetData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D4A4D-CCC4-4915-AC91-CB9D84FBF878}">
  <dimension ref="A1:D22"/>
  <sheetViews>
    <sheetView showGridLines="0" zoomScaleNormal="100" workbookViewId="0">
      <selection activeCell="C5" sqref="C5"/>
    </sheetView>
  </sheetViews>
  <sheetFormatPr defaultColWidth="8.88671875" defaultRowHeight="14.4" x14ac:dyDescent="0.3"/>
  <cols>
    <col min="1" max="1" width="49.33203125" style="40" customWidth="1"/>
    <col min="2" max="2" width="52.44140625" style="40" customWidth="1"/>
    <col min="3" max="3" width="27.21875" style="40" customWidth="1"/>
    <col min="4" max="4" width="17.109375" style="40" customWidth="1"/>
    <col min="5" max="16384" width="8.88671875" style="40"/>
  </cols>
  <sheetData>
    <row r="1" spans="1:4" ht="23.4" x14ac:dyDescent="0.45">
      <c r="A1" s="57" t="s">
        <v>161</v>
      </c>
      <c r="B1" s="57" t="s">
        <v>162</v>
      </c>
      <c r="C1" s="58" t="s">
        <v>163</v>
      </c>
    </row>
    <row r="2" spans="1:4" ht="23.4" x14ac:dyDescent="0.45">
      <c r="A2" s="59" t="s">
        <v>164</v>
      </c>
      <c r="B2" s="59" t="s">
        <v>164</v>
      </c>
      <c r="C2" s="60"/>
    </row>
    <row r="3" spans="1:4" ht="30" x14ac:dyDescent="0.45">
      <c r="A3" s="59" t="s">
        <v>165</v>
      </c>
      <c r="B3" s="59" t="s">
        <v>165</v>
      </c>
      <c r="C3" s="60"/>
    </row>
    <row r="4" spans="1:4" ht="23.4" x14ac:dyDescent="0.45">
      <c r="A4" s="59" t="s">
        <v>166</v>
      </c>
      <c r="B4" s="59" t="s">
        <v>166</v>
      </c>
      <c r="C4" s="60"/>
    </row>
    <row r="5" spans="1:4" ht="30" x14ac:dyDescent="0.45">
      <c r="A5" s="59" t="s">
        <v>167</v>
      </c>
      <c r="B5" s="59" t="s">
        <v>167</v>
      </c>
      <c r="C5" s="60"/>
    </row>
    <row r="6" spans="1:4" ht="23.4" x14ac:dyDescent="0.45">
      <c r="A6" s="59" t="s">
        <v>168</v>
      </c>
      <c r="B6" s="59" t="s">
        <v>168</v>
      </c>
      <c r="C6" s="60"/>
    </row>
    <row r="7" spans="1:4" ht="30" x14ac:dyDescent="0.45">
      <c r="A7" s="61" t="s">
        <v>169</v>
      </c>
      <c r="B7" s="61" t="s">
        <v>170</v>
      </c>
      <c r="C7" s="60"/>
    </row>
    <row r="8" spans="1:4" ht="23.4" x14ac:dyDescent="0.45">
      <c r="A8" s="59" t="s">
        <v>171</v>
      </c>
      <c r="B8" s="59" t="s">
        <v>172</v>
      </c>
      <c r="C8" s="60"/>
      <c r="D8" s="62"/>
    </row>
    <row r="9" spans="1:4" ht="23.4" x14ac:dyDescent="0.45">
      <c r="A9" s="59" t="s">
        <v>173</v>
      </c>
      <c r="B9" s="59" t="s">
        <v>173</v>
      </c>
      <c r="C9" s="60"/>
    </row>
    <row r="10" spans="1:4" ht="23.4" x14ac:dyDescent="0.45">
      <c r="A10" s="59" t="s">
        <v>174</v>
      </c>
      <c r="B10" s="59" t="s">
        <v>174</v>
      </c>
      <c r="C10" s="60"/>
    </row>
    <row r="11" spans="1:4" ht="23.4" x14ac:dyDescent="0.45">
      <c r="A11" s="59" t="s">
        <v>175</v>
      </c>
      <c r="B11" s="59" t="s">
        <v>175</v>
      </c>
      <c r="C11" s="60"/>
    </row>
    <row r="12" spans="1:4" ht="23.4" x14ac:dyDescent="0.45">
      <c r="A12" s="59" t="s">
        <v>176</v>
      </c>
      <c r="B12" s="59" t="s">
        <v>176</v>
      </c>
      <c r="C12" s="60"/>
    </row>
    <row r="13" spans="1:4" ht="30" x14ac:dyDescent="0.45">
      <c r="A13" s="59" t="s">
        <v>165</v>
      </c>
      <c r="B13" s="59" t="s">
        <v>165</v>
      </c>
      <c r="C13" s="60"/>
    </row>
    <row r="14" spans="1:4" ht="23.4" x14ac:dyDescent="0.45">
      <c r="A14" s="59" t="s">
        <v>177</v>
      </c>
      <c r="B14" s="59" t="s">
        <v>177</v>
      </c>
      <c r="C14" s="60"/>
    </row>
    <row r="15" spans="1:4" ht="23.4" x14ac:dyDescent="0.45">
      <c r="A15" s="59" t="s">
        <v>178</v>
      </c>
      <c r="B15" s="59" t="s">
        <v>178</v>
      </c>
      <c r="C15" s="60"/>
    </row>
    <row r="16" spans="1:4" ht="23.4" x14ac:dyDescent="0.45">
      <c r="A16" s="59" t="s">
        <v>179</v>
      </c>
      <c r="B16" s="59" t="s">
        <v>174</v>
      </c>
      <c r="C16" s="60"/>
    </row>
    <row r="17" spans="1:3" ht="23.4" x14ac:dyDescent="0.45">
      <c r="A17" s="59" t="s">
        <v>166</v>
      </c>
      <c r="B17" s="59" t="s">
        <v>166</v>
      </c>
      <c r="C17" s="60"/>
    </row>
    <row r="18" spans="1:3" ht="30" x14ac:dyDescent="0.45">
      <c r="A18" s="59" t="s">
        <v>180</v>
      </c>
      <c r="B18" s="59" t="s">
        <v>180</v>
      </c>
      <c r="C18" s="60"/>
    </row>
    <row r="19" spans="1:3" ht="30" x14ac:dyDescent="0.45">
      <c r="A19" s="59" t="s">
        <v>181</v>
      </c>
      <c r="B19" s="59" t="s">
        <v>181</v>
      </c>
      <c r="C19" s="60"/>
    </row>
    <row r="20" spans="1:3" ht="23.4" x14ac:dyDescent="0.45">
      <c r="A20" s="59" t="s">
        <v>182</v>
      </c>
      <c r="B20" s="59" t="s">
        <v>182</v>
      </c>
      <c r="C20" s="60"/>
    </row>
    <row r="21" spans="1:3" ht="23.4" x14ac:dyDescent="0.45">
      <c r="A21" s="59" t="s">
        <v>183</v>
      </c>
      <c r="B21" s="59" t="s">
        <v>183</v>
      </c>
      <c r="C21" s="60"/>
    </row>
    <row r="22" spans="1:3" ht="23.4" x14ac:dyDescent="0.45">
      <c r="A22" s="59" t="s">
        <v>175</v>
      </c>
      <c r="B22" s="59" t="s">
        <v>175</v>
      </c>
      <c r="C22" s="60"/>
    </row>
  </sheetData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B74B9-C8BD-476C-BF85-B8C723AD3ED0}">
  <dimension ref="B1:AI36"/>
  <sheetViews>
    <sheetView workbookViewId="0">
      <selection activeCell="G19" sqref="G19"/>
    </sheetView>
  </sheetViews>
  <sheetFormatPr defaultRowHeight="14.4" x14ac:dyDescent="0.3"/>
  <cols>
    <col min="1" max="1" width="11" customWidth="1"/>
    <col min="2" max="2" width="20.6640625" customWidth="1"/>
    <col min="3" max="3" width="22" customWidth="1"/>
    <col min="4" max="4" width="20.33203125" customWidth="1"/>
    <col min="5" max="5" width="18.6640625" customWidth="1"/>
    <col min="7" max="7" width="29.109375" customWidth="1"/>
    <col min="8" max="8" width="14" customWidth="1"/>
    <col min="9" max="9" width="19.5546875" customWidth="1"/>
    <col min="12" max="12" width="16.33203125" customWidth="1"/>
    <col min="13" max="13" width="11.109375" customWidth="1"/>
    <col min="15" max="15" width="14.88671875" customWidth="1"/>
    <col min="16" max="16" width="18.6640625" customWidth="1"/>
    <col min="17" max="17" width="14.33203125" customWidth="1"/>
    <col min="18" max="18" width="16" customWidth="1"/>
    <col min="19" max="19" width="13.44140625" customWidth="1"/>
    <col min="20" max="20" width="15.109375" customWidth="1"/>
    <col min="22" max="22" width="20" customWidth="1"/>
    <col min="23" max="23" width="13.109375" customWidth="1"/>
    <col min="24" max="24" width="14.6640625" customWidth="1"/>
    <col min="25" max="25" width="14.33203125" customWidth="1"/>
    <col min="26" max="26" width="13.6640625" customWidth="1"/>
    <col min="30" max="30" width="20.109375" bestFit="1" customWidth="1"/>
    <col min="34" max="34" width="25.88671875" customWidth="1"/>
  </cols>
  <sheetData>
    <row r="1" spans="2:35" x14ac:dyDescent="0.3">
      <c r="B1" s="63" t="s">
        <v>184</v>
      </c>
      <c r="L1" s="64" t="s">
        <v>185</v>
      </c>
      <c r="AD1" s="65" t="s">
        <v>186</v>
      </c>
    </row>
    <row r="2" spans="2:35" x14ac:dyDescent="0.3">
      <c r="B2" s="66" t="s">
        <v>187</v>
      </c>
      <c r="C2" s="66" t="s">
        <v>188</v>
      </c>
      <c r="D2" s="66" t="s">
        <v>189</v>
      </c>
      <c r="E2" s="66" t="s">
        <v>190</v>
      </c>
      <c r="I2" s="67" t="s">
        <v>191</v>
      </c>
      <c r="L2" s="67" t="s">
        <v>192</v>
      </c>
      <c r="M2" s="67" t="s">
        <v>193</v>
      </c>
      <c r="AI2" s="68" t="s">
        <v>194</v>
      </c>
    </row>
    <row r="3" spans="2:35" ht="17.399999999999999" customHeight="1" x14ac:dyDescent="0.3">
      <c r="B3" s="69" t="s">
        <v>195</v>
      </c>
      <c r="C3" s="69" t="s">
        <v>196</v>
      </c>
      <c r="D3" s="69" t="s">
        <v>197</v>
      </c>
      <c r="E3" s="69" t="s">
        <v>198</v>
      </c>
      <c r="I3" s="70" t="s">
        <v>195</v>
      </c>
      <c r="L3" s="70"/>
      <c r="M3" s="71"/>
      <c r="AD3" t="s">
        <v>199</v>
      </c>
      <c r="AH3" s="63" t="s">
        <v>200</v>
      </c>
    </row>
    <row r="4" spans="2:35" ht="12" customHeight="1" x14ac:dyDescent="0.3">
      <c r="B4" s="69" t="s">
        <v>201</v>
      </c>
      <c r="C4" s="69" t="s">
        <v>202</v>
      </c>
      <c r="D4" s="69" t="s">
        <v>203</v>
      </c>
      <c r="E4" s="69" t="s">
        <v>204</v>
      </c>
      <c r="I4" s="70">
        <v>23000</v>
      </c>
      <c r="L4" s="70"/>
      <c r="M4" s="71"/>
      <c r="AD4" t="s">
        <v>205</v>
      </c>
      <c r="AH4" t="s">
        <v>206</v>
      </c>
    </row>
    <row r="5" spans="2:35" ht="12" customHeight="1" x14ac:dyDescent="0.3">
      <c r="B5" s="69" t="s">
        <v>207</v>
      </c>
      <c r="C5" s="69" t="s">
        <v>203</v>
      </c>
      <c r="D5" s="69" t="s">
        <v>208</v>
      </c>
      <c r="E5" s="69" t="s">
        <v>209</v>
      </c>
      <c r="I5" s="70" t="s">
        <v>207</v>
      </c>
      <c r="M5" s="72"/>
      <c r="AD5" t="s">
        <v>209</v>
      </c>
      <c r="AH5" t="s">
        <v>210</v>
      </c>
    </row>
    <row r="6" spans="2:35" ht="12" customHeight="1" x14ac:dyDescent="0.3">
      <c r="B6" s="69" t="s">
        <v>203</v>
      </c>
      <c r="C6" s="69" t="s">
        <v>211</v>
      </c>
      <c r="D6" s="69" t="s">
        <v>212</v>
      </c>
      <c r="E6" s="69" t="s">
        <v>202</v>
      </c>
      <c r="I6" s="70">
        <v>34000</v>
      </c>
      <c r="M6" s="72"/>
      <c r="AD6" t="s">
        <v>213</v>
      </c>
      <c r="AH6" t="s">
        <v>214</v>
      </c>
    </row>
    <row r="7" spans="2:35" ht="12" customHeight="1" x14ac:dyDescent="0.3">
      <c r="B7" s="69" t="s">
        <v>215</v>
      </c>
      <c r="C7" s="69" t="s">
        <v>213</v>
      </c>
      <c r="D7" s="69" t="s">
        <v>216</v>
      </c>
      <c r="E7" s="69" t="s">
        <v>217</v>
      </c>
      <c r="I7" s="70" t="s">
        <v>215</v>
      </c>
      <c r="M7" s="72"/>
      <c r="AD7" t="s">
        <v>198</v>
      </c>
      <c r="AH7" t="s">
        <v>218</v>
      </c>
    </row>
    <row r="8" spans="2:35" ht="12" customHeight="1" x14ac:dyDescent="0.3">
      <c r="B8" s="69" t="s">
        <v>205</v>
      </c>
      <c r="C8" s="69" t="s">
        <v>219</v>
      </c>
      <c r="D8" s="69" t="s">
        <v>199</v>
      </c>
      <c r="E8" s="69" t="s">
        <v>203</v>
      </c>
      <c r="I8" s="70">
        <v>23456</v>
      </c>
      <c r="M8" s="72"/>
      <c r="AD8" t="s">
        <v>212</v>
      </c>
      <c r="AH8" t="s">
        <v>220</v>
      </c>
    </row>
    <row r="9" spans="2:35" ht="12" customHeight="1" x14ac:dyDescent="0.3">
      <c r="B9" s="69" t="s">
        <v>221</v>
      </c>
      <c r="C9" s="69" t="s">
        <v>222</v>
      </c>
      <c r="D9" s="69" t="s">
        <v>223</v>
      </c>
      <c r="E9" s="69" t="s">
        <v>224</v>
      </c>
      <c r="G9" s="73" t="s">
        <v>225</v>
      </c>
      <c r="I9" s="70" t="s">
        <v>221</v>
      </c>
      <c r="M9" s="72"/>
      <c r="AD9" t="s">
        <v>201</v>
      </c>
      <c r="AH9" t="s">
        <v>226</v>
      </c>
    </row>
    <row r="10" spans="2:35" ht="12" customHeight="1" x14ac:dyDescent="0.3">
      <c r="I10" s="70">
        <v>54444</v>
      </c>
      <c r="M10" s="72"/>
      <c r="AD10" t="s">
        <v>195</v>
      </c>
      <c r="AH10" t="s">
        <v>227</v>
      </c>
    </row>
    <row r="11" spans="2:35" ht="12" customHeight="1" x14ac:dyDescent="0.3">
      <c r="D11" s="66"/>
      <c r="E11" s="74" t="s">
        <v>228</v>
      </c>
      <c r="G11" s="75" t="s">
        <v>229</v>
      </c>
      <c r="I11" s="70" t="s">
        <v>202</v>
      </c>
      <c r="M11" s="72"/>
      <c r="AD11" t="s">
        <v>196</v>
      </c>
      <c r="AH11" t="s">
        <v>230</v>
      </c>
    </row>
    <row r="12" spans="2:35" ht="12" customHeight="1" x14ac:dyDescent="0.3">
      <c r="B12" s="69" t="s">
        <v>231</v>
      </c>
      <c r="D12" s="69"/>
      <c r="I12" s="70">
        <v>34433</v>
      </c>
      <c r="AD12" t="s">
        <v>219</v>
      </c>
      <c r="AH12" t="s">
        <v>232</v>
      </c>
    </row>
    <row r="13" spans="2:35" ht="12" customHeight="1" x14ac:dyDescent="0.3">
      <c r="D13" s="69"/>
      <c r="I13" s="70" t="s">
        <v>211</v>
      </c>
      <c r="Q13" s="76" t="s">
        <v>233</v>
      </c>
      <c r="AD13" t="s">
        <v>208</v>
      </c>
      <c r="AH13" t="s">
        <v>234</v>
      </c>
    </row>
    <row r="14" spans="2:35" ht="12" customHeight="1" x14ac:dyDescent="0.3">
      <c r="D14" s="69"/>
      <c r="I14" s="70">
        <v>66554</v>
      </c>
      <c r="AD14" t="s">
        <v>224</v>
      </c>
      <c r="AH14" t="s">
        <v>235</v>
      </c>
    </row>
    <row r="15" spans="2:35" ht="12" customHeight="1" x14ac:dyDescent="0.3">
      <c r="D15" s="69"/>
      <c r="I15" s="70" t="s">
        <v>219</v>
      </c>
      <c r="AD15" t="s">
        <v>197</v>
      </c>
      <c r="AH15" t="s">
        <v>236</v>
      </c>
    </row>
    <row r="16" spans="2:35" ht="12" customHeight="1" x14ac:dyDescent="0.3">
      <c r="D16" s="69"/>
      <c r="I16" s="70">
        <v>23444</v>
      </c>
      <c r="AD16" t="s">
        <v>221</v>
      </c>
      <c r="AH16" t="s">
        <v>237</v>
      </c>
    </row>
    <row r="17" spans="4:34" ht="12" customHeight="1" x14ac:dyDescent="0.3">
      <c r="D17" s="69"/>
      <c r="I17" s="70" t="s">
        <v>197</v>
      </c>
      <c r="AD17" t="s">
        <v>223</v>
      </c>
      <c r="AH17" t="s">
        <v>238</v>
      </c>
    </row>
    <row r="18" spans="4:34" ht="12" customHeight="1" x14ac:dyDescent="0.3">
      <c r="D18" s="69"/>
      <c r="I18" s="70">
        <v>43333</v>
      </c>
      <c r="AD18" t="s">
        <v>202</v>
      </c>
      <c r="AH18" t="s">
        <v>239</v>
      </c>
    </row>
    <row r="19" spans="4:34" ht="12" customHeight="1" x14ac:dyDescent="0.3">
      <c r="D19" s="69"/>
      <c r="I19" s="70" t="s">
        <v>208</v>
      </c>
      <c r="AD19" t="s">
        <v>217</v>
      </c>
      <c r="AH19" t="s">
        <v>240</v>
      </c>
    </row>
    <row r="20" spans="4:34" ht="12" customHeight="1" x14ac:dyDescent="0.3">
      <c r="D20" s="69"/>
      <c r="I20" s="70">
        <v>45666</v>
      </c>
      <c r="AD20" t="s">
        <v>216</v>
      </c>
      <c r="AH20" t="s">
        <v>241</v>
      </c>
    </row>
    <row r="21" spans="4:34" x14ac:dyDescent="0.3">
      <c r="D21" s="69"/>
      <c r="AD21" t="s">
        <v>203</v>
      </c>
      <c r="AH21" t="s">
        <v>242</v>
      </c>
    </row>
    <row r="22" spans="4:34" x14ac:dyDescent="0.3">
      <c r="D22" s="69"/>
      <c r="AD22" t="s">
        <v>222</v>
      </c>
      <c r="AH22" t="s">
        <v>243</v>
      </c>
    </row>
    <row r="23" spans="4:34" x14ac:dyDescent="0.3">
      <c r="D23" s="69"/>
      <c r="AD23" t="s">
        <v>207</v>
      </c>
      <c r="AH23" t="s">
        <v>244</v>
      </c>
    </row>
    <row r="24" spans="4:34" x14ac:dyDescent="0.3">
      <c r="D24" s="69"/>
      <c r="AD24" t="s">
        <v>211</v>
      </c>
      <c r="AH24" t="s">
        <v>245</v>
      </c>
    </row>
    <row r="25" spans="4:34" x14ac:dyDescent="0.3">
      <c r="D25" s="69"/>
      <c r="P25" s="67" t="s">
        <v>191</v>
      </c>
      <c r="Q25" s="67" t="s">
        <v>246</v>
      </c>
      <c r="R25" s="77" t="s">
        <v>247</v>
      </c>
      <c r="S25" s="77" t="s">
        <v>193</v>
      </c>
      <c r="T25" s="78" t="s">
        <v>248</v>
      </c>
      <c r="V25" s="67" t="s">
        <v>191</v>
      </c>
      <c r="W25" s="67" t="s">
        <v>246</v>
      </c>
      <c r="X25" s="77" t="s">
        <v>247</v>
      </c>
      <c r="Y25" s="77" t="s">
        <v>193</v>
      </c>
      <c r="Z25" s="78" t="s">
        <v>248</v>
      </c>
      <c r="AD25" t="s">
        <v>215</v>
      </c>
    </row>
    <row r="26" spans="4:34" x14ac:dyDescent="0.3">
      <c r="D26" s="69"/>
      <c r="P26" s="69" t="s">
        <v>249</v>
      </c>
      <c r="Q26" s="79" t="s">
        <v>250</v>
      </c>
      <c r="R26" s="79" t="s">
        <v>189</v>
      </c>
      <c r="S26" s="80">
        <v>7600</v>
      </c>
      <c r="T26" s="81">
        <v>32676</v>
      </c>
      <c r="V26" s="69" t="s">
        <v>251</v>
      </c>
      <c r="W26" s="79" t="s">
        <v>252</v>
      </c>
      <c r="X26" s="79" t="s">
        <v>190</v>
      </c>
      <c r="Y26" s="80">
        <v>88888</v>
      </c>
      <c r="Z26" s="82">
        <v>38366</v>
      </c>
      <c r="AD26" t="s">
        <v>204</v>
      </c>
    </row>
    <row r="27" spans="4:34" x14ac:dyDescent="0.3">
      <c r="D27" s="69"/>
      <c r="P27" s="69" t="s">
        <v>253</v>
      </c>
      <c r="Q27" s="79" t="s">
        <v>250</v>
      </c>
      <c r="R27" s="79" t="s">
        <v>187</v>
      </c>
      <c r="S27" s="80">
        <v>60000</v>
      </c>
      <c r="T27" s="82">
        <v>35512</v>
      </c>
      <c r="V27" s="69" t="s">
        <v>223</v>
      </c>
      <c r="W27" s="79" t="s">
        <v>250</v>
      </c>
      <c r="X27" s="79" t="s">
        <v>189</v>
      </c>
      <c r="Y27" s="80">
        <v>6000</v>
      </c>
      <c r="Z27" s="82">
        <v>36109</v>
      </c>
    </row>
    <row r="28" spans="4:34" x14ac:dyDescent="0.3">
      <c r="D28" s="69"/>
      <c r="P28" s="69" t="s">
        <v>254</v>
      </c>
      <c r="Q28" s="79" t="s">
        <v>250</v>
      </c>
      <c r="R28" s="79" t="s">
        <v>189</v>
      </c>
      <c r="S28" s="80">
        <v>8500</v>
      </c>
      <c r="T28" s="81">
        <v>35665</v>
      </c>
      <c r="V28" s="69" t="s">
        <v>255</v>
      </c>
      <c r="W28" s="79" t="s">
        <v>250</v>
      </c>
      <c r="X28" s="79" t="s">
        <v>190</v>
      </c>
      <c r="Y28" s="83">
        <v>10000</v>
      </c>
      <c r="Z28" s="82">
        <v>36413</v>
      </c>
    </row>
    <row r="29" spans="4:34" x14ac:dyDescent="0.3">
      <c r="D29" s="69"/>
      <c r="P29" s="69" t="s">
        <v>256</v>
      </c>
      <c r="Q29" s="79" t="s">
        <v>250</v>
      </c>
      <c r="R29" s="79" t="s">
        <v>190</v>
      </c>
      <c r="S29" s="83">
        <v>9000</v>
      </c>
      <c r="T29" s="82">
        <v>35805</v>
      </c>
      <c r="V29" s="69" t="s">
        <v>257</v>
      </c>
      <c r="W29" s="79" t="s">
        <v>250</v>
      </c>
      <c r="X29" s="79" t="s">
        <v>187</v>
      </c>
      <c r="Y29" s="80">
        <v>55000</v>
      </c>
      <c r="Z29" s="82">
        <v>36739</v>
      </c>
    </row>
    <row r="30" spans="4:34" x14ac:dyDescent="0.3">
      <c r="D30" s="69"/>
      <c r="P30" s="69" t="s">
        <v>211</v>
      </c>
      <c r="Q30" s="79" t="s">
        <v>250</v>
      </c>
      <c r="R30" s="79" t="s">
        <v>188</v>
      </c>
      <c r="S30" s="80">
        <v>4500</v>
      </c>
      <c r="T30" s="82">
        <v>35818</v>
      </c>
      <c r="V30" s="69" t="s">
        <v>258</v>
      </c>
      <c r="W30" s="79" t="s">
        <v>250</v>
      </c>
      <c r="X30" s="79" t="s">
        <v>190</v>
      </c>
      <c r="Y30" s="83">
        <v>9000</v>
      </c>
      <c r="Z30" s="82">
        <v>36892</v>
      </c>
    </row>
    <row r="31" spans="4:34" x14ac:dyDescent="0.3">
      <c r="D31" s="69"/>
      <c r="P31" s="69" t="s">
        <v>259</v>
      </c>
      <c r="Q31" s="79" t="s">
        <v>250</v>
      </c>
      <c r="R31" s="79" t="s">
        <v>190</v>
      </c>
      <c r="S31" s="83">
        <v>11500</v>
      </c>
      <c r="T31" s="82">
        <v>35824</v>
      </c>
      <c r="V31" s="69" t="s">
        <v>260</v>
      </c>
      <c r="W31" s="79" t="s">
        <v>250</v>
      </c>
      <c r="X31" s="79" t="s">
        <v>187</v>
      </c>
      <c r="Y31" s="80">
        <v>6000</v>
      </c>
      <c r="Z31" s="82">
        <v>37191</v>
      </c>
    </row>
    <row r="32" spans="4:34" x14ac:dyDescent="0.3">
      <c r="D32" s="69"/>
      <c r="V32" s="69" t="s">
        <v>261</v>
      </c>
      <c r="W32" s="79" t="s">
        <v>250</v>
      </c>
      <c r="X32" s="79" t="s">
        <v>187</v>
      </c>
      <c r="Y32" s="80">
        <v>14000</v>
      </c>
      <c r="Z32" s="82">
        <v>37739</v>
      </c>
    </row>
    <row r="33" spans="4:26" x14ac:dyDescent="0.3">
      <c r="D33" s="69"/>
      <c r="V33" s="69" t="s">
        <v>262</v>
      </c>
      <c r="W33" s="79" t="s">
        <v>250</v>
      </c>
      <c r="X33" s="79" t="s">
        <v>189</v>
      </c>
      <c r="Y33" s="80">
        <v>9000</v>
      </c>
      <c r="Z33" s="81">
        <v>37809</v>
      </c>
    </row>
    <row r="34" spans="4:26" x14ac:dyDescent="0.3">
      <c r="V34" s="69" t="s">
        <v>263</v>
      </c>
      <c r="W34" s="79" t="s">
        <v>250</v>
      </c>
      <c r="X34" s="79" t="s">
        <v>188</v>
      </c>
      <c r="Y34" s="80">
        <v>7500</v>
      </c>
      <c r="Z34" s="82">
        <v>37879</v>
      </c>
    </row>
    <row r="36" spans="4:26" x14ac:dyDescent="0.3">
      <c r="P36" s="67" t="s">
        <v>191</v>
      </c>
      <c r="Q36" s="67" t="s">
        <v>246</v>
      </c>
      <c r="R36" s="77" t="s">
        <v>247</v>
      </c>
      <c r="S36" s="77" t="s">
        <v>193</v>
      </c>
      <c r="T36" s="78" t="s">
        <v>248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A8F4D-F253-433E-BB3D-BF5A167261CD}">
  <dimension ref="A1:L32"/>
  <sheetViews>
    <sheetView showGridLines="0" zoomScale="130" zoomScaleNormal="130" workbookViewId="0">
      <selection activeCell="G11" sqref="G11"/>
    </sheetView>
  </sheetViews>
  <sheetFormatPr defaultRowHeight="14.4" x14ac:dyDescent="0.3"/>
  <cols>
    <col min="1" max="1" width="11.6640625" customWidth="1"/>
    <col min="2" max="2" width="17.44140625" bestFit="1" customWidth="1"/>
    <col min="3" max="3" width="12.5546875" bestFit="1" customWidth="1"/>
    <col min="4" max="4" width="12.33203125" bestFit="1" customWidth="1"/>
    <col min="5" max="5" width="3.33203125" customWidth="1"/>
    <col min="6" max="6" width="13.6640625" customWidth="1"/>
    <col min="7" max="7" width="18" bestFit="1" customWidth="1"/>
    <col min="8" max="8" width="16.33203125" bestFit="1" customWidth="1"/>
    <col min="9" max="9" width="12.5546875" bestFit="1" customWidth="1"/>
    <col min="10" max="10" width="14.6640625" style="105" customWidth="1"/>
    <col min="11" max="11" width="10.109375" style="105" bestFit="1" customWidth="1"/>
    <col min="12" max="12" width="8.88671875" style="105"/>
  </cols>
  <sheetData>
    <row r="1" spans="1:12" ht="15" thickBot="1" x14ac:dyDescent="0.35">
      <c r="A1" s="102" t="s">
        <v>327</v>
      </c>
      <c r="B1" s="102" t="s">
        <v>328</v>
      </c>
      <c r="C1" s="102" t="s">
        <v>246</v>
      </c>
      <c r="D1" s="102" t="s">
        <v>329</v>
      </c>
      <c r="G1" s="103" t="s">
        <v>246</v>
      </c>
      <c r="H1" s="103" t="s">
        <v>327</v>
      </c>
      <c r="I1" s="104" t="s">
        <v>330</v>
      </c>
      <c r="K1"/>
      <c r="L1"/>
    </row>
    <row r="2" spans="1:12" ht="15" thickBot="1" x14ac:dyDescent="0.35">
      <c r="A2" s="106" t="s">
        <v>331</v>
      </c>
      <c r="B2" s="106" t="s">
        <v>332</v>
      </c>
      <c r="C2" s="106" t="s">
        <v>333</v>
      </c>
      <c r="D2" s="107">
        <v>60270</v>
      </c>
      <c r="G2" s="108" t="s">
        <v>334</v>
      </c>
      <c r="H2" s="108" t="s">
        <v>335</v>
      </c>
      <c r="I2" s="104"/>
      <c r="K2"/>
      <c r="L2"/>
    </row>
    <row r="3" spans="1:12" ht="15" thickBot="1" x14ac:dyDescent="0.35">
      <c r="A3" s="109" t="s">
        <v>335</v>
      </c>
      <c r="B3" s="109" t="s">
        <v>336</v>
      </c>
      <c r="C3" s="109" t="s">
        <v>252</v>
      </c>
      <c r="D3" s="110">
        <v>39627</v>
      </c>
      <c r="H3" s="105"/>
      <c r="I3" s="105"/>
      <c r="K3"/>
      <c r="L3"/>
    </row>
    <row r="4" spans="1:12" ht="15" thickBot="1" x14ac:dyDescent="0.35">
      <c r="A4" s="109" t="s">
        <v>335</v>
      </c>
      <c r="B4" s="109" t="s">
        <v>337</v>
      </c>
      <c r="C4" s="109" t="s">
        <v>333</v>
      </c>
      <c r="D4" s="110">
        <v>29727</v>
      </c>
      <c r="G4" s="102" t="s">
        <v>327</v>
      </c>
      <c r="H4" s="102" t="s">
        <v>328</v>
      </c>
      <c r="I4" s="102" t="s">
        <v>246</v>
      </c>
      <c r="J4" s="102" t="s">
        <v>329</v>
      </c>
      <c r="K4"/>
      <c r="L4"/>
    </row>
    <row r="5" spans="1:12" ht="15" thickBot="1" x14ac:dyDescent="0.35">
      <c r="A5" s="109" t="s">
        <v>335</v>
      </c>
      <c r="B5" s="109" t="s">
        <v>338</v>
      </c>
      <c r="C5" s="109" t="s">
        <v>252</v>
      </c>
      <c r="D5" s="110">
        <v>93668</v>
      </c>
      <c r="G5" t="str" cm="1">
        <f t="array" ref="G5:J7">_xlfn._xlws.FILTER(A:D,(A:A=H2)*(C:C=G2))</f>
        <v>Productivity</v>
      </c>
      <c r="H5" s="105" t="str">
        <v>Natalie Porter</v>
      </c>
      <c r="I5" s="105" t="str">
        <v>Procurement</v>
      </c>
      <c r="J5" s="105">
        <v>45000</v>
      </c>
      <c r="K5"/>
      <c r="L5"/>
    </row>
    <row r="6" spans="1:12" ht="15" thickBot="1" x14ac:dyDescent="0.35">
      <c r="A6" s="109" t="s">
        <v>335</v>
      </c>
      <c r="B6" s="109" t="s">
        <v>339</v>
      </c>
      <c r="C6" s="109" t="s">
        <v>333</v>
      </c>
      <c r="D6" s="110">
        <v>134000</v>
      </c>
      <c r="G6" t="str">
        <v>Productivity</v>
      </c>
      <c r="H6" s="105" t="str">
        <v>Robert Musser</v>
      </c>
      <c r="I6" s="105" t="str">
        <v>Procurement</v>
      </c>
      <c r="J6" s="105">
        <v>50545</v>
      </c>
      <c r="K6"/>
      <c r="L6"/>
    </row>
    <row r="7" spans="1:12" ht="15" thickBot="1" x14ac:dyDescent="0.35">
      <c r="A7" s="109" t="s">
        <v>335</v>
      </c>
      <c r="B7" s="109" t="s">
        <v>340</v>
      </c>
      <c r="C7" s="109" t="s">
        <v>252</v>
      </c>
      <c r="D7" s="110">
        <v>34808</v>
      </c>
      <c r="G7" t="str">
        <v>Productivity</v>
      </c>
      <c r="H7" s="105" t="str">
        <v>Ann Withers</v>
      </c>
      <c r="I7" s="105" t="str">
        <v>Procurement</v>
      </c>
      <c r="J7" s="105">
        <v>100000</v>
      </c>
      <c r="K7"/>
      <c r="L7"/>
    </row>
    <row r="8" spans="1:12" ht="15" thickBot="1" x14ac:dyDescent="0.35">
      <c r="A8" s="109" t="s">
        <v>335</v>
      </c>
      <c r="B8" s="109" t="s">
        <v>341</v>
      </c>
      <c r="C8" s="109" t="s">
        <v>252</v>
      </c>
      <c r="D8" s="110">
        <v>134468</v>
      </c>
      <c r="H8" s="105"/>
      <c r="I8" s="105"/>
      <c r="K8"/>
      <c r="L8"/>
    </row>
    <row r="9" spans="1:12" ht="15" thickBot="1" x14ac:dyDescent="0.35">
      <c r="A9" s="109" t="s">
        <v>335</v>
      </c>
      <c r="B9" s="109" t="s">
        <v>342</v>
      </c>
      <c r="C9" s="109" t="s">
        <v>334</v>
      </c>
      <c r="D9" s="110">
        <v>45000</v>
      </c>
      <c r="H9" s="105"/>
      <c r="I9" s="105"/>
      <c r="K9"/>
      <c r="L9"/>
    </row>
    <row r="10" spans="1:12" ht="15" thickBot="1" x14ac:dyDescent="0.35">
      <c r="A10" s="109" t="s">
        <v>331</v>
      </c>
      <c r="B10" s="109" t="s">
        <v>343</v>
      </c>
      <c r="C10" s="109" t="s">
        <v>252</v>
      </c>
      <c r="D10" s="110">
        <v>89500</v>
      </c>
      <c r="H10" s="105"/>
      <c r="I10" s="105"/>
      <c r="K10"/>
      <c r="L10"/>
    </row>
    <row r="11" spans="1:12" ht="15" thickBot="1" x14ac:dyDescent="0.35">
      <c r="A11" s="109" t="s">
        <v>344</v>
      </c>
      <c r="B11" s="109" t="s">
        <v>345</v>
      </c>
      <c r="C11" s="109" t="s">
        <v>252</v>
      </c>
      <c r="D11" s="110">
        <v>21972</v>
      </c>
      <c r="H11" s="105"/>
      <c r="I11" s="105"/>
      <c r="K11"/>
      <c r="L11"/>
    </row>
    <row r="12" spans="1:12" ht="15" thickBot="1" x14ac:dyDescent="0.35">
      <c r="A12" s="109" t="s">
        <v>331</v>
      </c>
      <c r="B12" s="109" t="s">
        <v>346</v>
      </c>
      <c r="C12" s="109" t="s">
        <v>334</v>
      </c>
      <c r="D12" s="110">
        <v>80000</v>
      </c>
      <c r="H12" s="105"/>
      <c r="I12" s="105"/>
      <c r="K12"/>
      <c r="L12"/>
    </row>
    <row r="13" spans="1:12" ht="15" thickBot="1" x14ac:dyDescent="0.35">
      <c r="A13" s="109" t="s">
        <v>335</v>
      </c>
      <c r="B13" s="109" t="s">
        <v>347</v>
      </c>
      <c r="C13" s="109" t="s">
        <v>333</v>
      </c>
      <c r="D13" s="110">
        <v>185000</v>
      </c>
      <c r="H13" s="105"/>
      <c r="I13" s="105"/>
      <c r="K13"/>
      <c r="L13"/>
    </row>
    <row r="14" spans="1:12" ht="15" thickBot="1" x14ac:dyDescent="0.35">
      <c r="A14" s="109" t="s">
        <v>335</v>
      </c>
      <c r="B14" s="109" t="s">
        <v>348</v>
      </c>
      <c r="C14" s="109" t="s">
        <v>334</v>
      </c>
      <c r="D14" s="110">
        <v>50545</v>
      </c>
      <c r="H14" s="105"/>
      <c r="I14" s="105"/>
      <c r="K14"/>
      <c r="L14"/>
    </row>
    <row r="15" spans="1:12" ht="15" thickBot="1" x14ac:dyDescent="0.35">
      <c r="A15" s="109" t="s">
        <v>335</v>
      </c>
      <c r="B15" s="109" t="s">
        <v>349</v>
      </c>
      <c r="C15" s="109" t="s">
        <v>333</v>
      </c>
      <c r="D15" s="110">
        <v>142000</v>
      </c>
      <c r="H15" s="105"/>
      <c r="I15" s="105"/>
      <c r="K15"/>
      <c r="L15"/>
    </row>
    <row r="16" spans="1:12" ht="15" thickBot="1" x14ac:dyDescent="0.35">
      <c r="A16" s="109" t="s">
        <v>335</v>
      </c>
      <c r="B16" s="109" t="s">
        <v>350</v>
      </c>
      <c r="C16" s="109" t="s">
        <v>334</v>
      </c>
      <c r="D16" s="110">
        <v>100000</v>
      </c>
      <c r="H16" s="105"/>
      <c r="I16" s="105"/>
      <c r="K16"/>
      <c r="L16"/>
    </row>
    <row r="17" spans="1:12" ht="15" thickBot="1" x14ac:dyDescent="0.35">
      <c r="A17" s="109" t="s">
        <v>344</v>
      </c>
      <c r="B17" s="109" t="s">
        <v>351</v>
      </c>
      <c r="C17" s="109" t="s">
        <v>333</v>
      </c>
      <c r="D17" s="110">
        <v>68357</v>
      </c>
      <c r="H17" s="105"/>
      <c r="I17" s="105"/>
      <c r="K17"/>
      <c r="L17"/>
    </row>
    <row r="18" spans="1:12" ht="15" thickBot="1" x14ac:dyDescent="0.35">
      <c r="A18" s="109" t="s">
        <v>344</v>
      </c>
      <c r="B18" s="109" t="s">
        <v>352</v>
      </c>
      <c r="C18" s="109" t="s">
        <v>334</v>
      </c>
      <c r="D18" s="110">
        <v>46055</v>
      </c>
      <c r="H18" s="105"/>
      <c r="I18" s="105"/>
      <c r="K18"/>
      <c r="L18"/>
    </row>
    <row r="19" spans="1:12" ht="15" thickBot="1" x14ac:dyDescent="0.35">
      <c r="A19" s="109" t="s">
        <v>344</v>
      </c>
      <c r="B19" s="109" t="s">
        <v>353</v>
      </c>
      <c r="C19" s="109" t="s">
        <v>252</v>
      </c>
      <c r="D19" s="110">
        <v>60270</v>
      </c>
      <c r="H19" s="105"/>
      <c r="I19" s="105"/>
      <c r="K19"/>
      <c r="L19"/>
    </row>
    <row r="20" spans="1:12" ht="15" thickBot="1" x14ac:dyDescent="0.35">
      <c r="A20" s="109" t="s">
        <v>331</v>
      </c>
      <c r="B20" s="109" t="s">
        <v>354</v>
      </c>
      <c r="C20" s="109" t="s">
        <v>252</v>
      </c>
      <c r="D20" s="110">
        <v>65709</v>
      </c>
      <c r="H20" s="105"/>
      <c r="I20" s="105"/>
      <c r="K20"/>
      <c r="L20"/>
    </row>
    <row r="21" spans="1:12" ht="15" thickBot="1" x14ac:dyDescent="0.35">
      <c r="A21" s="109" t="s">
        <v>344</v>
      </c>
      <c r="B21" s="109" t="s">
        <v>355</v>
      </c>
      <c r="C21" s="109" t="s">
        <v>252</v>
      </c>
      <c r="D21" s="110">
        <v>46407</v>
      </c>
      <c r="H21" s="105"/>
      <c r="I21" s="105"/>
      <c r="K21"/>
      <c r="L21"/>
    </row>
    <row r="22" spans="1:12" ht="15" thickBot="1" x14ac:dyDescent="0.35">
      <c r="A22" s="109" t="s">
        <v>344</v>
      </c>
      <c r="B22" s="109" t="s">
        <v>356</v>
      </c>
      <c r="C22" s="109" t="s">
        <v>333</v>
      </c>
      <c r="D22" s="110">
        <v>73817</v>
      </c>
      <c r="H22" s="105"/>
      <c r="I22" s="105"/>
      <c r="K22"/>
      <c r="L22"/>
    </row>
    <row r="23" spans="1:12" ht="15" thickBot="1" x14ac:dyDescent="0.35">
      <c r="A23" s="109" t="s">
        <v>331</v>
      </c>
      <c r="B23" s="109" t="s">
        <v>357</v>
      </c>
      <c r="C23" s="109" t="s">
        <v>333</v>
      </c>
      <c r="D23" s="110">
        <v>45686</v>
      </c>
      <c r="H23" s="105"/>
      <c r="I23" s="105"/>
      <c r="K23"/>
      <c r="L23"/>
    </row>
    <row r="24" spans="1:12" ht="15" thickBot="1" x14ac:dyDescent="0.35">
      <c r="A24" s="109" t="s">
        <v>331</v>
      </c>
      <c r="B24" s="109" t="s">
        <v>358</v>
      </c>
      <c r="C24" s="109" t="s">
        <v>333</v>
      </c>
      <c r="D24" s="110">
        <v>140000</v>
      </c>
      <c r="H24" s="105"/>
      <c r="I24" s="105"/>
      <c r="K24"/>
      <c r="L24"/>
    </row>
    <row r="25" spans="1:12" ht="15" thickBot="1" x14ac:dyDescent="0.35">
      <c r="A25" s="109" t="s">
        <v>344</v>
      </c>
      <c r="B25" s="109" t="s">
        <v>359</v>
      </c>
      <c r="C25" s="109" t="s">
        <v>252</v>
      </c>
      <c r="D25" s="110">
        <v>45432</v>
      </c>
      <c r="H25" s="105"/>
      <c r="I25" s="105"/>
      <c r="K25"/>
      <c r="L25"/>
    </row>
    <row r="26" spans="1:12" ht="15" thickBot="1" x14ac:dyDescent="0.35">
      <c r="A26" s="109" t="s">
        <v>344</v>
      </c>
      <c r="B26" s="109" t="s">
        <v>360</v>
      </c>
      <c r="C26" s="109" t="s">
        <v>252</v>
      </c>
      <c r="D26" s="110">
        <v>116000</v>
      </c>
      <c r="H26" s="105"/>
      <c r="I26" s="105"/>
      <c r="K26"/>
      <c r="L26"/>
    </row>
    <row r="27" spans="1:12" ht="15" thickBot="1" x14ac:dyDescent="0.35">
      <c r="A27" s="109" t="s">
        <v>331</v>
      </c>
      <c r="B27" s="109" t="s">
        <v>361</v>
      </c>
      <c r="C27" s="109" t="s">
        <v>333</v>
      </c>
      <c r="D27" s="110">
        <v>59784</v>
      </c>
      <c r="H27" s="105"/>
      <c r="I27" s="105"/>
      <c r="K27"/>
      <c r="L27"/>
    </row>
    <row r="28" spans="1:12" ht="15" thickBot="1" x14ac:dyDescent="0.35">
      <c r="A28" s="109" t="s">
        <v>331</v>
      </c>
      <c r="B28" s="109" t="s">
        <v>362</v>
      </c>
      <c r="C28" s="109" t="s">
        <v>252</v>
      </c>
      <c r="D28" s="110">
        <v>225000</v>
      </c>
      <c r="H28" s="105"/>
      <c r="I28" s="105"/>
      <c r="K28"/>
      <c r="L28"/>
    </row>
    <row r="29" spans="1:12" ht="15" thickBot="1" x14ac:dyDescent="0.35">
      <c r="A29" s="109" t="s">
        <v>331</v>
      </c>
      <c r="B29" s="109" t="s">
        <v>363</v>
      </c>
      <c r="C29" s="109" t="s">
        <v>333</v>
      </c>
      <c r="D29" s="110">
        <v>38821</v>
      </c>
      <c r="H29" s="105"/>
      <c r="I29" s="105"/>
      <c r="K29"/>
      <c r="L29"/>
    </row>
    <row r="30" spans="1:12" ht="15" thickBot="1" x14ac:dyDescent="0.35">
      <c r="A30" s="109" t="s">
        <v>331</v>
      </c>
      <c r="B30" s="109" t="s">
        <v>364</v>
      </c>
      <c r="C30" s="109" t="s">
        <v>334</v>
      </c>
      <c r="D30" s="110">
        <v>102500</v>
      </c>
      <c r="H30" s="105"/>
      <c r="I30" s="105"/>
      <c r="K30"/>
      <c r="L30"/>
    </row>
    <row r="31" spans="1:12" ht="15" thickBot="1" x14ac:dyDescent="0.35">
      <c r="A31" s="109" t="s">
        <v>344</v>
      </c>
      <c r="B31" s="109" t="s">
        <v>365</v>
      </c>
      <c r="C31" s="109" t="s">
        <v>252</v>
      </c>
      <c r="D31" s="110">
        <v>88000</v>
      </c>
      <c r="H31" s="105"/>
      <c r="I31" s="105"/>
      <c r="K31"/>
      <c r="L31"/>
    </row>
    <row r="32" spans="1:12" ht="15" thickBot="1" x14ac:dyDescent="0.35">
      <c r="A32" s="109" t="s">
        <v>344</v>
      </c>
      <c r="B32" s="109" t="s">
        <v>366</v>
      </c>
      <c r="C32" s="109" t="s">
        <v>333</v>
      </c>
      <c r="D32" s="110">
        <v>49000</v>
      </c>
      <c r="H32" s="105"/>
      <c r="I32" s="105"/>
      <c r="K32"/>
      <c r="L32"/>
    </row>
  </sheetData>
  <mergeCells count="1">
    <mergeCell ref="I1:I2"/>
  </mergeCells>
  <dataValidations count="2">
    <dataValidation type="list" allowBlank="1" showInputMessage="1" showErrorMessage="1" sqref="H2" xr:uid="{72FF9A14-383D-49CF-AC1D-DC665F86CE92}">
      <formula1>$A$2:$A$32</formula1>
    </dataValidation>
    <dataValidation type="list" allowBlank="1" showInputMessage="1" showErrorMessage="1" sqref="G2" xr:uid="{384DD2EF-985A-415A-BBC8-BA759F388725}">
      <formula1>$C$2:$C$32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6F111-91D1-45EC-925D-D8EC6032A70E}">
  <dimension ref="A1:AP80"/>
  <sheetViews>
    <sheetView showGridLines="0" zoomScale="110" zoomScaleNormal="110" workbookViewId="0">
      <pane ySplit="1" topLeftCell="A2" activePane="bottomLeft" state="frozen"/>
      <selection pane="bottomLeft" activeCell="H14" sqref="H14"/>
    </sheetView>
  </sheetViews>
  <sheetFormatPr defaultColWidth="9.109375" defaultRowHeight="14.4" x14ac:dyDescent="0.3"/>
  <cols>
    <col min="1" max="1" width="2.6640625" style="113" customWidth="1"/>
    <col min="2" max="2" width="11" style="113" customWidth="1"/>
    <col min="3" max="3" width="16.6640625" style="113" customWidth="1"/>
    <col min="4" max="4" width="16.33203125" style="113" customWidth="1"/>
    <col min="5" max="5" width="24.6640625" style="113" customWidth="1"/>
    <col min="6" max="6" width="6.5546875" style="113" customWidth="1"/>
    <col min="7" max="8" width="9.109375" style="113"/>
    <col min="9" max="9" width="20.5546875" style="113" customWidth="1"/>
    <col min="10" max="10" width="9.109375" style="113"/>
    <col min="11" max="11" width="5" style="113" customWidth="1"/>
    <col min="12" max="12" width="6.109375" style="113" customWidth="1"/>
    <col min="13" max="13" width="9.109375" style="113"/>
    <col min="14" max="14" width="26.33203125" style="113" customWidth="1"/>
    <col min="15" max="25" width="9.109375" style="113"/>
    <col min="26" max="26" width="14.33203125" style="113" customWidth="1"/>
    <col min="27" max="27" width="12.44140625" style="113" customWidth="1"/>
    <col min="28" max="28" width="17.109375" style="113" customWidth="1"/>
    <col min="29" max="29" width="13.88671875" style="113" customWidth="1"/>
    <col min="30" max="38" width="9.109375" style="113"/>
    <col min="39" max="39" width="12.5546875" style="113" customWidth="1"/>
    <col min="40" max="41" width="9.109375" style="113"/>
    <col min="42" max="42" width="16.33203125" style="113" customWidth="1"/>
    <col min="43" max="16384" width="9.109375" style="113"/>
  </cols>
  <sheetData>
    <row r="1" spans="1:42" s="3" customFormat="1" ht="29.25" customHeight="1" x14ac:dyDescent="0.3">
      <c r="A1" s="111"/>
      <c r="B1" s="112"/>
      <c r="C1" s="112"/>
    </row>
    <row r="2" spans="1:42" x14ac:dyDescent="0.3">
      <c r="T2" s="114" t="s">
        <v>367</v>
      </c>
      <c r="U2" s="114" t="s">
        <v>368</v>
      </c>
      <c r="V2" s="114" t="s">
        <v>369</v>
      </c>
      <c r="AC2" s="115" t="s">
        <v>370</v>
      </c>
      <c r="AD2" s="115" t="s">
        <v>371</v>
      </c>
      <c r="AO2" s="116" t="s">
        <v>372</v>
      </c>
      <c r="AP2" s="116" t="s">
        <v>373</v>
      </c>
    </row>
    <row r="3" spans="1:42" x14ac:dyDescent="0.3">
      <c r="B3" s="117" t="s">
        <v>374</v>
      </c>
      <c r="H3" s="117" t="s">
        <v>375</v>
      </c>
      <c r="M3" s="118" t="s">
        <v>376</v>
      </c>
      <c r="T3" s="114" t="s">
        <v>377</v>
      </c>
      <c r="U3" s="114">
        <v>18</v>
      </c>
      <c r="V3" s="114" t="str">
        <f>IF(AND(T3="India",U3&gt;=18),"Yes","No")</f>
        <v>Yes</v>
      </c>
      <c r="AC3" s="119" t="s">
        <v>378</v>
      </c>
      <c r="AD3" s="119" t="s">
        <v>379</v>
      </c>
      <c r="AO3" s="120" t="s">
        <v>379</v>
      </c>
      <c r="AP3" s="120" t="s">
        <v>380</v>
      </c>
    </row>
    <row r="4" spans="1:42" x14ac:dyDescent="0.3">
      <c r="A4" s="121"/>
      <c r="T4" s="114"/>
      <c r="U4" s="114"/>
      <c r="V4" s="114"/>
      <c r="AO4" s="120" t="s">
        <v>381</v>
      </c>
      <c r="AP4" s="120" t="s">
        <v>382</v>
      </c>
    </row>
    <row r="5" spans="1:42" x14ac:dyDescent="0.3">
      <c r="A5" s="121"/>
      <c r="T5" s="114"/>
      <c r="U5" s="114"/>
      <c r="V5" s="114"/>
      <c r="AM5" s="122" t="s">
        <v>383</v>
      </c>
    </row>
    <row r="6" spans="1:42" x14ac:dyDescent="0.3">
      <c r="A6" s="121"/>
      <c r="T6" s="114"/>
      <c r="U6" s="114"/>
      <c r="V6" s="114"/>
      <c r="AM6" s="120" t="s">
        <v>384</v>
      </c>
      <c r="AN6" s="113" t="str">
        <f t="shared" ref="AN6:AN11" si="0">IF(MID(AM6,4,1)="P","Indivisual",IF(MID(AM6,4,1)="F","Firm",IF(MID(AM6,4,1)="C","Company","HUF")))</f>
        <v>Indivisual</v>
      </c>
    </row>
    <row r="7" spans="1:42" x14ac:dyDescent="0.3">
      <c r="T7" s="114" t="s">
        <v>385</v>
      </c>
      <c r="U7" s="114" t="s">
        <v>386</v>
      </c>
      <c r="V7" s="114" t="s">
        <v>387</v>
      </c>
      <c r="Z7" s="120" t="s">
        <v>388</v>
      </c>
      <c r="AA7" s="123" t="s">
        <v>389</v>
      </c>
      <c r="AB7" s="120" t="s">
        <v>390</v>
      </c>
      <c r="AC7" s="120" t="s">
        <v>391</v>
      </c>
      <c r="AD7" s="120"/>
      <c r="AF7" s="113" t="s">
        <v>392</v>
      </c>
      <c r="AM7" s="120" t="s">
        <v>393</v>
      </c>
      <c r="AN7" s="113" t="str">
        <f t="shared" si="0"/>
        <v>Indivisual</v>
      </c>
    </row>
    <row r="8" spans="1:42" x14ac:dyDescent="0.3">
      <c r="T8" s="114">
        <v>10</v>
      </c>
      <c r="U8" s="114">
        <v>2</v>
      </c>
      <c r="V8" s="114" t="str">
        <f>IF(OR(T8&gt;=12,U8&gt;=3),"Yes","No")</f>
        <v>No</v>
      </c>
      <c r="Z8" s="120" t="s">
        <v>394</v>
      </c>
      <c r="AA8" s="123">
        <v>80</v>
      </c>
      <c r="AB8" s="120" t="str">
        <f>IF(AA8&gt;=50,"Pass","Fail")</f>
        <v>Pass</v>
      </c>
      <c r="AC8" s="120" t="str">
        <f>IF(AA8&gt;=80,"A",IF(AA8&gt;=60,"B","C"))</f>
        <v>A</v>
      </c>
      <c r="AD8" s="120"/>
      <c r="AM8" s="120" t="s">
        <v>395</v>
      </c>
      <c r="AN8" s="113" t="str">
        <f t="shared" si="0"/>
        <v>Firm</v>
      </c>
    </row>
    <row r="9" spans="1:42" x14ac:dyDescent="0.3">
      <c r="Z9" s="120" t="s">
        <v>371</v>
      </c>
      <c r="AA9" s="123">
        <v>60</v>
      </c>
      <c r="AB9" s="120" t="str">
        <f t="shared" ref="AB9:AB14" si="1">IF(AA9&gt;=50,"Pass","Fail")</f>
        <v>Pass</v>
      </c>
      <c r="AC9" s="120" t="str">
        <f t="shared" ref="AC9:AC14" si="2">IF(AA9&gt;=80,"A",IF(AA9&gt;=60,"B","C"))</f>
        <v>B</v>
      </c>
      <c r="AD9" s="120"/>
      <c r="AM9" s="120" t="s">
        <v>396</v>
      </c>
      <c r="AN9" s="113" t="str">
        <f t="shared" si="0"/>
        <v>Company</v>
      </c>
    </row>
    <row r="10" spans="1:42" x14ac:dyDescent="0.3">
      <c r="B10" s="113" t="s">
        <v>397</v>
      </c>
      <c r="E10" s="124">
        <f>COUNTIF(I13:I59,"Eligible")</f>
        <v>0</v>
      </c>
      <c r="Z10" s="120" t="s">
        <v>379</v>
      </c>
      <c r="AA10" s="123">
        <v>65</v>
      </c>
      <c r="AB10" s="120" t="str">
        <f t="shared" si="1"/>
        <v>Pass</v>
      </c>
      <c r="AC10" s="120" t="str">
        <f t="shared" si="2"/>
        <v>B</v>
      </c>
      <c r="AD10" s="120"/>
      <c r="AM10" s="120" t="s">
        <v>398</v>
      </c>
      <c r="AN10" s="113" t="str">
        <f t="shared" si="0"/>
        <v>HUF</v>
      </c>
    </row>
    <row r="11" spans="1:42" ht="18" x14ac:dyDescent="0.35">
      <c r="F11" s="125" t="s">
        <v>399</v>
      </c>
      <c r="Z11" s="120" t="s">
        <v>400</v>
      </c>
      <c r="AA11" s="123">
        <v>45</v>
      </c>
      <c r="AB11" s="120" t="str">
        <f t="shared" si="1"/>
        <v>Fail</v>
      </c>
      <c r="AC11" s="120" t="str">
        <f t="shared" si="2"/>
        <v>C</v>
      </c>
      <c r="AD11" s="120"/>
      <c r="AM11" s="113" t="s">
        <v>401</v>
      </c>
      <c r="AN11" s="113" t="str">
        <f t="shared" si="0"/>
        <v>Indivisual</v>
      </c>
    </row>
    <row r="12" spans="1:42" ht="15" x14ac:dyDescent="0.35">
      <c r="B12" s="126" t="s">
        <v>307</v>
      </c>
      <c r="C12" s="127" t="s">
        <v>402</v>
      </c>
      <c r="D12" s="127" t="s">
        <v>403</v>
      </c>
      <c r="E12" s="127" t="s">
        <v>304</v>
      </c>
      <c r="I12" s="127" t="s">
        <v>304</v>
      </c>
      <c r="N12" s="127" t="s">
        <v>304</v>
      </c>
      <c r="Z12" s="120" t="s">
        <v>404</v>
      </c>
      <c r="AA12" s="123">
        <v>34</v>
      </c>
      <c r="AB12" s="120" t="str">
        <f t="shared" si="1"/>
        <v>Fail</v>
      </c>
      <c r="AC12" s="120" t="str">
        <f t="shared" si="2"/>
        <v>C</v>
      </c>
      <c r="AD12" s="120"/>
    </row>
    <row r="13" spans="1:42" ht="24.9" customHeight="1" x14ac:dyDescent="0.55000000000000004">
      <c r="B13" s="128" t="s">
        <v>277</v>
      </c>
      <c r="C13" s="129">
        <v>12000</v>
      </c>
      <c r="D13" s="130">
        <v>10</v>
      </c>
      <c r="E13" s="131"/>
      <c r="F13" s="132"/>
      <c r="I13" s="133"/>
      <c r="N13" s="133"/>
      <c r="Z13" s="120" t="s">
        <v>372</v>
      </c>
      <c r="AA13" s="123">
        <v>98</v>
      </c>
      <c r="AB13" s="120" t="str">
        <f t="shared" si="1"/>
        <v>Pass</v>
      </c>
      <c r="AC13" s="120" t="str">
        <f t="shared" si="2"/>
        <v>A</v>
      </c>
      <c r="AD13" s="120"/>
    </row>
    <row r="14" spans="1:42" ht="24.9" customHeight="1" x14ac:dyDescent="0.55000000000000004">
      <c r="B14" s="128" t="s">
        <v>298</v>
      </c>
      <c r="C14" s="129">
        <v>8237</v>
      </c>
      <c r="D14" s="130">
        <v>4</v>
      </c>
      <c r="E14" s="131"/>
      <c r="F14" s="132"/>
      <c r="I14" s="133"/>
      <c r="N14" s="133"/>
      <c r="Z14" s="120" t="s">
        <v>405</v>
      </c>
      <c r="AA14" s="123">
        <v>56</v>
      </c>
      <c r="AB14" s="120" t="str">
        <f t="shared" si="1"/>
        <v>Pass</v>
      </c>
      <c r="AC14" s="120" t="str">
        <f t="shared" si="2"/>
        <v>C</v>
      </c>
      <c r="AD14" s="120"/>
    </row>
    <row r="15" spans="1:42" ht="24.9" customHeight="1" x14ac:dyDescent="0.55000000000000004">
      <c r="B15" s="128" t="s">
        <v>284</v>
      </c>
      <c r="C15" s="129">
        <v>8411</v>
      </c>
      <c r="D15" s="130">
        <v>6</v>
      </c>
      <c r="E15" s="131"/>
      <c r="F15" s="132"/>
      <c r="I15" s="133"/>
      <c r="N15" s="133"/>
    </row>
    <row r="16" spans="1:42" ht="24.9" customHeight="1" x14ac:dyDescent="0.55000000000000004">
      <c r="B16" s="128" t="s">
        <v>291</v>
      </c>
      <c r="C16" s="129">
        <v>5001</v>
      </c>
      <c r="D16" s="130">
        <v>5</v>
      </c>
      <c r="E16" s="131"/>
      <c r="F16" s="132"/>
      <c r="I16" s="133"/>
      <c r="N16" s="133"/>
    </row>
    <row r="17" spans="2:14" ht="24.9" customHeight="1" x14ac:dyDescent="0.55000000000000004">
      <c r="B17" s="128" t="s">
        <v>297</v>
      </c>
      <c r="C17" s="129">
        <v>2344</v>
      </c>
      <c r="D17" s="130">
        <v>6</v>
      </c>
      <c r="E17" s="131"/>
      <c r="F17" s="132"/>
      <c r="I17" s="133"/>
      <c r="N17" s="133"/>
    </row>
    <row r="18" spans="2:14" ht="24.9" customHeight="1" x14ac:dyDescent="0.55000000000000004">
      <c r="B18" s="128" t="s">
        <v>406</v>
      </c>
      <c r="C18" s="129">
        <v>3000</v>
      </c>
      <c r="D18" s="130">
        <v>7</v>
      </c>
      <c r="E18" s="131"/>
      <c r="F18" s="132"/>
      <c r="I18" s="133"/>
      <c r="N18" s="133"/>
    </row>
    <row r="19" spans="2:14" ht="24.9" customHeight="1" x14ac:dyDescent="0.55000000000000004">
      <c r="B19" s="128" t="s">
        <v>267</v>
      </c>
      <c r="C19" s="129">
        <v>2874</v>
      </c>
      <c r="D19" s="130">
        <v>1</v>
      </c>
      <c r="E19" s="131"/>
      <c r="F19" s="132"/>
      <c r="I19" s="133"/>
      <c r="N19" s="133"/>
    </row>
    <row r="20" spans="2:14" ht="24.9" customHeight="1" x14ac:dyDescent="0.55000000000000004">
      <c r="B20" s="128" t="s">
        <v>407</v>
      </c>
      <c r="C20" s="129">
        <v>3298</v>
      </c>
      <c r="D20" s="130">
        <v>4</v>
      </c>
      <c r="E20" s="131"/>
      <c r="F20" s="132"/>
      <c r="I20" s="133"/>
      <c r="N20" s="133"/>
    </row>
    <row r="21" spans="2:14" ht="24.9" customHeight="1" x14ac:dyDescent="0.55000000000000004">
      <c r="B21" s="128" t="s">
        <v>275</v>
      </c>
      <c r="C21" s="129">
        <v>5683</v>
      </c>
      <c r="D21" s="130">
        <v>7</v>
      </c>
      <c r="E21" s="131"/>
      <c r="F21" s="132"/>
      <c r="I21" s="133"/>
      <c r="N21" s="133"/>
    </row>
    <row r="22" spans="2:14" ht="24.9" customHeight="1" x14ac:dyDescent="0.55000000000000004">
      <c r="B22" s="128" t="s">
        <v>269</v>
      </c>
      <c r="C22" s="129">
        <v>3644</v>
      </c>
      <c r="D22" s="130">
        <v>8</v>
      </c>
      <c r="E22" s="131"/>
      <c r="F22" s="132"/>
      <c r="I22" s="133"/>
      <c r="N22" s="133"/>
    </row>
    <row r="23" spans="2:14" ht="24.9" customHeight="1" x14ac:dyDescent="0.55000000000000004">
      <c r="B23" s="128" t="s">
        <v>408</v>
      </c>
      <c r="C23" s="129">
        <v>183</v>
      </c>
      <c r="D23" s="130">
        <v>9</v>
      </c>
      <c r="E23" s="131"/>
      <c r="F23" s="132"/>
      <c r="I23" s="133"/>
      <c r="N23" s="133"/>
    </row>
    <row r="24" spans="2:14" ht="24.9" customHeight="1" x14ac:dyDescent="0.55000000000000004">
      <c r="B24" s="128" t="s">
        <v>271</v>
      </c>
      <c r="C24" s="129">
        <f>C23+87</f>
        <v>270</v>
      </c>
      <c r="D24" s="130">
        <v>6</v>
      </c>
      <c r="E24" s="131"/>
      <c r="F24" s="132"/>
      <c r="I24" s="133"/>
      <c r="N24" s="133"/>
    </row>
    <row r="25" spans="2:14" ht="24.9" customHeight="1" x14ac:dyDescent="0.55000000000000004">
      <c r="B25" s="128" t="s">
        <v>303</v>
      </c>
      <c r="C25" s="129">
        <f>C24+87</f>
        <v>357</v>
      </c>
      <c r="D25" s="130">
        <v>3</v>
      </c>
      <c r="E25" s="131"/>
      <c r="F25" s="132"/>
      <c r="I25" s="133"/>
      <c r="N25" s="133"/>
    </row>
    <row r="26" spans="2:14" ht="24.9" customHeight="1" x14ac:dyDescent="0.55000000000000004">
      <c r="B26" s="128" t="s">
        <v>266</v>
      </c>
      <c r="C26" s="129">
        <v>9844</v>
      </c>
      <c r="D26" s="130">
        <v>2</v>
      </c>
      <c r="E26" s="131"/>
      <c r="F26" s="132"/>
      <c r="I26" s="133"/>
      <c r="N26" s="133"/>
    </row>
    <row r="27" spans="2:14" ht="24.9" customHeight="1" x14ac:dyDescent="0.55000000000000004">
      <c r="B27" s="128" t="s">
        <v>409</v>
      </c>
      <c r="C27" s="129">
        <v>1333</v>
      </c>
      <c r="D27" s="130">
        <v>1</v>
      </c>
      <c r="E27" s="131"/>
      <c r="F27" s="132"/>
      <c r="I27" s="133"/>
      <c r="N27" s="133"/>
    </row>
    <row r="28" spans="2:14" ht="24.9" customHeight="1" x14ac:dyDescent="0.55000000000000004">
      <c r="B28" s="128" t="s">
        <v>264</v>
      </c>
      <c r="C28" s="129">
        <f>C27+87</f>
        <v>1420</v>
      </c>
      <c r="D28" s="130">
        <v>4</v>
      </c>
      <c r="E28" s="131"/>
      <c r="F28" s="132"/>
      <c r="I28" s="133"/>
      <c r="N28" s="133"/>
    </row>
    <row r="29" spans="2:14" ht="24.9" customHeight="1" x14ac:dyDescent="0.55000000000000004">
      <c r="B29" s="128" t="s">
        <v>281</v>
      </c>
      <c r="C29" s="129">
        <f>C28+870</f>
        <v>2290</v>
      </c>
      <c r="D29" s="130">
        <v>5</v>
      </c>
      <c r="E29" s="131"/>
      <c r="F29" s="132"/>
      <c r="I29" s="133"/>
      <c r="N29" s="133"/>
    </row>
    <row r="30" spans="2:14" ht="24.9" customHeight="1" x14ac:dyDescent="0.55000000000000004">
      <c r="B30" s="128" t="s">
        <v>276</v>
      </c>
      <c r="C30" s="129">
        <f t="shared" ref="C30:C37" si="3">C29+870</f>
        <v>3160</v>
      </c>
      <c r="D30" s="130">
        <v>8</v>
      </c>
      <c r="E30" s="131"/>
      <c r="F30" s="132"/>
      <c r="I30" s="133"/>
      <c r="N30" s="133"/>
    </row>
    <row r="31" spans="2:14" ht="24.9" customHeight="1" x14ac:dyDescent="0.55000000000000004">
      <c r="B31" s="128" t="s">
        <v>300</v>
      </c>
      <c r="C31" s="129">
        <f t="shared" si="3"/>
        <v>4030</v>
      </c>
      <c r="D31" s="130">
        <v>7</v>
      </c>
      <c r="E31" s="131"/>
      <c r="F31" s="132"/>
      <c r="I31" s="133"/>
      <c r="N31" s="133"/>
    </row>
    <row r="32" spans="2:14" ht="24.9" customHeight="1" x14ac:dyDescent="0.55000000000000004">
      <c r="B32" s="128" t="s">
        <v>301</v>
      </c>
      <c r="C32" s="129">
        <f t="shared" si="3"/>
        <v>4900</v>
      </c>
      <c r="D32" s="130">
        <v>4</v>
      </c>
      <c r="E32" s="131"/>
      <c r="F32" s="132"/>
      <c r="I32" s="133"/>
      <c r="N32" s="133"/>
    </row>
    <row r="33" spans="2:14" ht="24.9" customHeight="1" x14ac:dyDescent="0.55000000000000004">
      <c r="B33" s="128" t="s">
        <v>274</v>
      </c>
      <c r="C33" s="129">
        <f t="shared" si="3"/>
        <v>5770</v>
      </c>
      <c r="D33" s="130">
        <v>5</v>
      </c>
      <c r="E33" s="131"/>
      <c r="F33" s="132"/>
      <c r="I33" s="133"/>
      <c r="N33" s="133"/>
    </row>
    <row r="34" spans="2:14" ht="24.9" customHeight="1" x14ac:dyDescent="0.55000000000000004">
      <c r="B34" s="128" t="s">
        <v>410</v>
      </c>
      <c r="C34" s="129">
        <f t="shared" si="3"/>
        <v>6640</v>
      </c>
      <c r="D34" s="130">
        <v>6</v>
      </c>
      <c r="E34" s="131"/>
      <c r="F34" s="132"/>
      <c r="I34" s="133"/>
      <c r="N34" s="133"/>
    </row>
    <row r="35" spans="2:14" ht="24.9" customHeight="1" x14ac:dyDescent="0.55000000000000004">
      <c r="B35" s="128" t="s">
        <v>265</v>
      </c>
      <c r="C35" s="129">
        <f t="shared" si="3"/>
        <v>7510</v>
      </c>
      <c r="D35" s="130">
        <v>9</v>
      </c>
      <c r="E35" s="131"/>
      <c r="F35" s="132"/>
      <c r="I35" s="133"/>
      <c r="N35" s="133"/>
    </row>
    <row r="36" spans="2:14" ht="24.9" customHeight="1" x14ac:dyDescent="0.55000000000000004">
      <c r="B36" s="128" t="s">
        <v>294</v>
      </c>
      <c r="C36" s="129">
        <f t="shared" si="3"/>
        <v>8380</v>
      </c>
      <c r="D36" s="130">
        <v>8</v>
      </c>
      <c r="E36" s="131"/>
      <c r="F36" s="132"/>
      <c r="I36" s="133"/>
      <c r="N36" s="133"/>
    </row>
    <row r="37" spans="2:14" ht="24.9" customHeight="1" x14ac:dyDescent="0.55000000000000004">
      <c r="B37" s="128" t="s">
        <v>287</v>
      </c>
      <c r="C37" s="129">
        <f t="shared" si="3"/>
        <v>9250</v>
      </c>
      <c r="D37" s="130">
        <v>5</v>
      </c>
      <c r="E37" s="131"/>
      <c r="F37" s="132"/>
      <c r="I37" s="133"/>
      <c r="N37" s="133"/>
    </row>
    <row r="38" spans="2:14" ht="24.9" customHeight="1" x14ac:dyDescent="0.55000000000000004">
      <c r="B38" s="128" t="s">
        <v>289</v>
      </c>
      <c r="C38" s="129">
        <f>C13-3000</f>
        <v>9000</v>
      </c>
      <c r="D38" s="130">
        <v>6</v>
      </c>
      <c r="E38" s="131"/>
      <c r="F38" s="132"/>
      <c r="I38" s="133"/>
      <c r="N38" s="133"/>
    </row>
    <row r="39" spans="2:14" ht="24.9" customHeight="1" x14ac:dyDescent="0.55000000000000004">
      <c r="B39" s="128" t="s">
        <v>292</v>
      </c>
      <c r="C39" s="129">
        <f>C14-3000</f>
        <v>5237</v>
      </c>
      <c r="D39" s="130">
        <v>3</v>
      </c>
      <c r="E39" s="131"/>
      <c r="F39" s="132"/>
      <c r="I39" s="133"/>
      <c r="N39" s="133"/>
    </row>
    <row r="40" spans="2:14" ht="24.9" customHeight="1" x14ac:dyDescent="0.55000000000000004">
      <c r="B40" s="128" t="s">
        <v>270</v>
      </c>
      <c r="C40" s="129">
        <f>C15-3000</f>
        <v>5411</v>
      </c>
      <c r="D40" s="130">
        <v>2</v>
      </c>
      <c r="E40" s="131"/>
      <c r="F40" s="132"/>
      <c r="I40" s="133"/>
      <c r="N40" s="133"/>
    </row>
    <row r="41" spans="2:14" ht="24.9" customHeight="1" x14ac:dyDescent="0.55000000000000004">
      <c r="B41" s="128" t="s">
        <v>273</v>
      </c>
      <c r="C41" s="129">
        <f>C16-3000</f>
        <v>2001</v>
      </c>
      <c r="D41" s="130">
        <v>1</v>
      </c>
      <c r="E41" s="131"/>
      <c r="F41" s="132"/>
      <c r="I41" s="133"/>
      <c r="N41" s="133"/>
    </row>
    <row r="42" spans="2:14" ht="24.9" customHeight="1" x14ac:dyDescent="0.55000000000000004">
      <c r="B42" s="128" t="s">
        <v>268</v>
      </c>
      <c r="C42" s="129">
        <f>C41+298</f>
        <v>2299</v>
      </c>
      <c r="D42" s="130">
        <v>7</v>
      </c>
      <c r="E42" s="131"/>
      <c r="F42" s="132"/>
      <c r="I42" s="133"/>
      <c r="N42" s="133"/>
    </row>
    <row r="43" spans="2:14" ht="24.9" customHeight="1" x14ac:dyDescent="0.55000000000000004">
      <c r="B43" s="128" t="s">
        <v>301</v>
      </c>
      <c r="C43" s="129">
        <f t="shared" ref="C43:C48" si="4">C42+983</f>
        <v>3282</v>
      </c>
      <c r="D43" s="130">
        <v>9</v>
      </c>
      <c r="E43" s="131"/>
      <c r="F43" s="132"/>
      <c r="I43" s="133"/>
      <c r="N43" s="133"/>
    </row>
    <row r="44" spans="2:14" ht="24.9" customHeight="1" x14ac:dyDescent="0.55000000000000004">
      <c r="B44" s="128" t="s">
        <v>287</v>
      </c>
      <c r="C44" s="129">
        <f t="shared" si="4"/>
        <v>4265</v>
      </c>
      <c r="D44" s="130">
        <v>8</v>
      </c>
      <c r="E44" s="131"/>
      <c r="F44" s="132"/>
      <c r="I44" s="133"/>
      <c r="N44" s="133"/>
    </row>
    <row r="45" spans="2:14" ht="24.9" customHeight="1" x14ac:dyDescent="0.55000000000000004">
      <c r="B45" s="128" t="s">
        <v>295</v>
      </c>
      <c r="C45" s="129">
        <f t="shared" si="4"/>
        <v>5248</v>
      </c>
      <c r="D45" s="130">
        <v>7</v>
      </c>
      <c r="E45" s="131"/>
      <c r="F45" s="132"/>
      <c r="I45" s="133"/>
      <c r="N45" s="133"/>
    </row>
    <row r="46" spans="2:14" ht="24.9" customHeight="1" x14ac:dyDescent="0.55000000000000004">
      <c r="B46" s="128" t="s">
        <v>286</v>
      </c>
      <c r="C46" s="129">
        <f t="shared" si="4"/>
        <v>6231</v>
      </c>
      <c r="D46" s="130">
        <v>2</v>
      </c>
      <c r="E46" s="131"/>
      <c r="F46" s="132"/>
      <c r="I46" s="133"/>
      <c r="N46" s="133"/>
    </row>
    <row r="47" spans="2:14" ht="24.9" customHeight="1" x14ac:dyDescent="0.55000000000000004">
      <c r="B47" s="128" t="s">
        <v>279</v>
      </c>
      <c r="C47" s="129">
        <f t="shared" si="4"/>
        <v>7214</v>
      </c>
      <c r="D47" s="130">
        <v>5</v>
      </c>
      <c r="E47" s="131"/>
      <c r="F47" s="132"/>
      <c r="I47" s="133"/>
      <c r="N47" s="133"/>
    </row>
    <row r="48" spans="2:14" ht="24.9" customHeight="1" x14ac:dyDescent="0.55000000000000004">
      <c r="B48" s="128" t="s">
        <v>293</v>
      </c>
      <c r="C48" s="129">
        <f t="shared" si="4"/>
        <v>8197</v>
      </c>
      <c r="D48" s="130">
        <v>4</v>
      </c>
      <c r="E48" s="131"/>
      <c r="F48" s="132"/>
      <c r="I48" s="133"/>
      <c r="N48" s="133"/>
    </row>
    <row r="49" spans="2:14" ht="24.9" customHeight="1" x14ac:dyDescent="0.55000000000000004">
      <c r="B49" s="128" t="s">
        <v>283</v>
      </c>
      <c r="C49" s="129">
        <f>C41-9</f>
        <v>1992</v>
      </c>
      <c r="D49" s="130">
        <v>1</v>
      </c>
      <c r="E49" s="131"/>
      <c r="F49" s="132"/>
      <c r="I49" s="133"/>
      <c r="N49" s="133"/>
    </row>
    <row r="50" spans="2:14" ht="24.9" customHeight="1" x14ac:dyDescent="0.55000000000000004">
      <c r="B50" s="128" t="s">
        <v>288</v>
      </c>
      <c r="C50" s="129">
        <v>1000</v>
      </c>
      <c r="D50" s="130">
        <v>6</v>
      </c>
      <c r="E50" s="131"/>
      <c r="F50" s="132"/>
      <c r="I50" s="133"/>
      <c r="N50" s="133"/>
    </row>
    <row r="51" spans="2:14" ht="24.9" customHeight="1" x14ac:dyDescent="0.55000000000000004">
      <c r="B51" s="128" t="s">
        <v>299</v>
      </c>
      <c r="C51" s="129">
        <v>5000</v>
      </c>
      <c r="D51" s="130">
        <v>3</v>
      </c>
      <c r="E51" s="131"/>
      <c r="F51" s="132"/>
      <c r="I51" s="133"/>
      <c r="N51" s="133"/>
    </row>
    <row r="52" spans="2:14" ht="24.9" customHeight="1" x14ac:dyDescent="0.55000000000000004">
      <c r="B52" s="128" t="s">
        <v>280</v>
      </c>
      <c r="C52" s="129">
        <v>2500</v>
      </c>
      <c r="D52" s="130">
        <v>2</v>
      </c>
      <c r="E52" s="131"/>
      <c r="F52" s="132"/>
      <c r="I52" s="133"/>
      <c r="N52" s="133"/>
    </row>
    <row r="53" spans="2:14" ht="24.9" customHeight="1" x14ac:dyDescent="0.55000000000000004">
      <c r="B53" s="128" t="s">
        <v>282</v>
      </c>
      <c r="C53" s="129">
        <f>C44+2000</f>
        <v>6265</v>
      </c>
      <c r="D53" s="130">
        <v>5</v>
      </c>
      <c r="E53" s="131"/>
      <c r="F53" s="132"/>
      <c r="I53" s="133"/>
      <c r="N53" s="133"/>
    </row>
    <row r="54" spans="2:14" ht="24.9" customHeight="1" x14ac:dyDescent="0.55000000000000004">
      <c r="B54" s="128" t="s">
        <v>290</v>
      </c>
      <c r="C54" s="129">
        <f>C53-3000</f>
        <v>3265</v>
      </c>
      <c r="D54" s="130">
        <v>4</v>
      </c>
      <c r="E54" s="131"/>
      <c r="F54" s="132"/>
      <c r="I54" s="133"/>
      <c r="N54" s="133"/>
    </row>
    <row r="55" spans="2:14" ht="24.9" customHeight="1" x14ac:dyDescent="0.55000000000000004">
      <c r="B55" s="128" t="s">
        <v>278</v>
      </c>
      <c r="C55" s="129">
        <v>1233</v>
      </c>
      <c r="D55" s="130">
        <v>1</v>
      </c>
      <c r="E55" s="131"/>
      <c r="F55" s="132"/>
      <c r="I55" s="133"/>
      <c r="N55" s="133"/>
    </row>
    <row r="56" spans="2:14" ht="24.9" customHeight="1" x14ac:dyDescent="0.55000000000000004">
      <c r="B56" s="128" t="s">
        <v>296</v>
      </c>
      <c r="C56" s="129">
        <v>8782</v>
      </c>
      <c r="D56" s="130">
        <v>2</v>
      </c>
      <c r="E56" s="131"/>
      <c r="F56" s="132"/>
      <c r="I56" s="133"/>
      <c r="N56" s="133"/>
    </row>
    <row r="57" spans="2:14" ht="24.9" customHeight="1" x14ac:dyDescent="0.55000000000000004">
      <c r="B57" s="128" t="s">
        <v>302</v>
      </c>
      <c r="C57" s="129">
        <v>1209</v>
      </c>
      <c r="D57" s="130">
        <v>5</v>
      </c>
      <c r="E57" s="131"/>
      <c r="F57" s="132"/>
      <c r="I57" s="133"/>
      <c r="N57" s="133"/>
    </row>
    <row r="58" spans="2:14" ht="24.9" customHeight="1" x14ac:dyDescent="0.55000000000000004">
      <c r="B58" s="128" t="s">
        <v>285</v>
      </c>
      <c r="C58" s="129">
        <v>982</v>
      </c>
      <c r="D58" s="130">
        <v>8</v>
      </c>
      <c r="E58" s="131"/>
      <c r="F58" s="132"/>
      <c r="I58" s="133"/>
      <c r="N58" s="133"/>
    </row>
    <row r="59" spans="2:14" ht="24.9" customHeight="1" x14ac:dyDescent="0.55000000000000004">
      <c r="B59" s="128" t="s">
        <v>301</v>
      </c>
      <c r="C59" s="129">
        <v>653</v>
      </c>
      <c r="D59" s="130">
        <v>2</v>
      </c>
      <c r="E59" s="131"/>
      <c r="F59" s="132"/>
      <c r="I59" s="133"/>
      <c r="N59" s="133"/>
    </row>
    <row r="60" spans="2:14" ht="30.6" x14ac:dyDescent="0.55000000000000004">
      <c r="I60" s="133"/>
      <c r="N60" s="133"/>
    </row>
    <row r="61" spans="2:14" ht="30.6" x14ac:dyDescent="0.55000000000000004">
      <c r="N61" s="133"/>
    </row>
    <row r="62" spans="2:14" ht="30.6" x14ac:dyDescent="0.55000000000000004">
      <c r="N62" s="133"/>
    </row>
    <row r="63" spans="2:14" ht="30.6" x14ac:dyDescent="0.55000000000000004">
      <c r="N63" s="133"/>
    </row>
    <row r="64" spans="2:14" ht="30.6" x14ac:dyDescent="0.55000000000000004">
      <c r="N64" s="133"/>
    </row>
    <row r="65" spans="14:14" ht="30.6" x14ac:dyDescent="0.55000000000000004">
      <c r="N65" s="133"/>
    </row>
    <row r="66" spans="14:14" ht="30.6" x14ac:dyDescent="0.55000000000000004">
      <c r="N66" s="133"/>
    </row>
    <row r="67" spans="14:14" ht="30.6" x14ac:dyDescent="0.55000000000000004">
      <c r="N67" s="133"/>
    </row>
    <row r="68" spans="14:14" ht="30.6" x14ac:dyDescent="0.55000000000000004">
      <c r="N68" s="133"/>
    </row>
    <row r="69" spans="14:14" ht="30.6" x14ac:dyDescent="0.55000000000000004">
      <c r="N69" s="133"/>
    </row>
    <row r="70" spans="14:14" ht="30.6" x14ac:dyDescent="0.55000000000000004">
      <c r="N70" s="133"/>
    </row>
    <row r="71" spans="14:14" ht="30.6" x14ac:dyDescent="0.55000000000000004">
      <c r="N71" s="133"/>
    </row>
    <row r="72" spans="14:14" ht="30.6" x14ac:dyDescent="0.55000000000000004">
      <c r="N72" s="133"/>
    </row>
    <row r="73" spans="14:14" ht="30.6" x14ac:dyDescent="0.55000000000000004">
      <c r="N73" s="133"/>
    </row>
    <row r="74" spans="14:14" ht="30.6" x14ac:dyDescent="0.55000000000000004">
      <c r="N74" s="133"/>
    </row>
    <row r="75" spans="14:14" ht="30.6" x14ac:dyDescent="0.55000000000000004">
      <c r="N75" s="133"/>
    </row>
    <row r="76" spans="14:14" ht="30.6" x14ac:dyDescent="0.55000000000000004">
      <c r="N76" s="133"/>
    </row>
    <row r="77" spans="14:14" ht="30.6" x14ac:dyDescent="0.55000000000000004">
      <c r="N77" s="133"/>
    </row>
    <row r="78" spans="14:14" ht="30.6" x14ac:dyDescent="0.55000000000000004">
      <c r="N78" s="133"/>
    </row>
    <row r="79" spans="14:14" ht="30.6" x14ac:dyDescent="0.55000000000000004">
      <c r="N79" s="133"/>
    </row>
    <row r="80" spans="14:14" ht="30.6" x14ac:dyDescent="0.55000000000000004">
      <c r="N80" s="133"/>
    </row>
  </sheetData>
  <pageMargins left="0.69930555555555596" right="0.69930555555555596" top="0.75" bottom="0.75" header="0.3" footer="0.3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F10A3-435E-46F4-8C6C-05D14742FF07}">
  <dimension ref="A1:L56"/>
  <sheetViews>
    <sheetView zoomScale="145" zoomScaleNormal="145" workbookViewId="0">
      <selection activeCell="I16" sqref="I16"/>
    </sheetView>
  </sheetViews>
  <sheetFormatPr defaultColWidth="9.109375" defaultRowHeight="14.4" x14ac:dyDescent="0.3"/>
  <cols>
    <col min="1" max="1" width="2.6640625" style="84" customWidth="1"/>
    <col min="2" max="2" width="11.77734375" style="84" customWidth="1"/>
    <col min="3" max="4" width="9.109375" style="84" customWidth="1"/>
    <col min="5" max="5" width="14.6640625" style="84" customWidth="1"/>
    <col min="6" max="6" width="15.109375" style="84" customWidth="1"/>
    <col min="7" max="9" width="9.109375" style="84"/>
    <col min="10" max="10" width="1.88671875" style="84" customWidth="1"/>
    <col min="11" max="11" width="9.109375" style="84"/>
    <col min="12" max="12" width="15" style="84" customWidth="1"/>
    <col min="13" max="13" width="15.6640625" style="84" customWidth="1"/>
    <col min="14" max="16384" width="9.109375" style="84"/>
  </cols>
  <sheetData>
    <row r="1" spans="1:12" s="95" customFormat="1" ht="23.4" x14ac:dyDescent="0.45">
      <c r="A1" s="96" t="s">
        <v>314</v>
      </c>
    </row>
    <row r="2" spans="1:12" x14ac:dyDescent="0.3">
      <c r="A2" s="93"/>
      <c r="K2" s="94" t="s">
        <v>313</v>
      </c>
      <c r="L2" s="94" t="s">
        <v>312</v>
      </c>
    </row>
    <row r="3" spans="1:12" x14ac:dyDescent="0.3">
      <c r="A3" s="93"/>
      <c r="K3" s="92">
        <v>0</v>
      </c>
      <c r="L3" s="88" t="s">
        <v>311</v>
      </c>
    </row>
    <row r="4" spans="1:12" x14ac:dyDescent="0.3">
      <c r="K4" s="92">
        <v>1001</v>
      </c>
      <c r="L4" s="88" t="s">
        <v>310</v>
      </c>
    </row>
    <row r="5" spans="1:12" x14ac:dyDescent="0.3">
      <c r="K5" s="92">
        <v>2501</v>
      </c>
      <c r="L5" s="88" t="s">
        <v>309</v>
      </c>
    </row>
    <row r="6" spans="1:12" x14ac:dyDescent="0.3">
      <c r="K6" s="92">
        <v>5001</v>
      </c>
      <c r="L6" s="88" t="s">
        <v>308</v>
      </c>
    </row>
    <row r="9" spans="1:12" ht="24" x14ac:dyDescent="0.3">
      <c r="B9" s="91" t="s">
        <v>307</v>
      </c>
      <c r="C9" s="90" t="s">
        <v>306</v>
      </c>
      <c r="D9" s="90" t="s">
        <v>305</v>
      </c>
      <c r="E9" s="90" t="s">
        <v>304</v>
      </c>
      <c r="F9" s="89" t="s">
        <v>304</v>
      </c>
    </row>
    <row r="10" spans="1:12" ht="18" customHeight="1" x14ac:dyDescent="0.3">
      <c r="B10" s="88" t="s">
        <v>303</v>
      </c>
      <c r="C10" s="87">
        <v>6000</v>
      </c>
      <c r="D10" s="86">
        <v>6</v>
      </c>
      <c r="E10" s="85"/>
      <c r="F10" s="85"/>
    </row>
    <row r="11" spans="1:12" x14ac:dyDescent="0.3">
      <c r="B11" s="88" t="s">
        <v>302</v>
      </c>
      <c r="C11" s="87">
        <v>7000</v>
      </c>
      <c r="D11" s="86">
        <v>6</v>
      </c>
      <c r="E11" s="85"/>
      <c r="F11" s="85"/>
    </row>
    <row r="12" spans="1:12" x14ac:dyDescent="0.3">
      <c r="B12" s="88" t="s">
        <v>301</v>
      </c>
      <c r="C12" s="87">
        <v>8000</v>
      </c>
      <c r="D12" s="86">
        <v>8</v>
      </c>
      <c r="E12" s="85"/>
      <c r="F12" s="85"/>
    </row>
    <row r="13" spans="1:12" x14ac:dyDescent="0.3">
      <c r="B13" s="88" t="s">
        <v>301</v>
      </c>
      <c r="C13" s="87">
        <v>9000</v>
      </c>
      <c r="D13" s="86">
        <v>2</v>
      </c>
      <c r="E13" s="85"/>
      <c r="F13" s="85"/>
    </row>
    <row r="14" spans="1:12" x14ac:dyDescent="0.3">
      <c r="B14" s="88" t="s">
        <v>301</v>
      </c>
      <c r="C14" s="87">
        <v>10000</v>
      </c>
      <c r="D14" s="86">
        <v>6</v>
      </c>
      <c r="E14" s="85"/>
      <c r="F14" s="85"/>
    </row>
    <row r="15" spans="1:12" x14ac:dyDescent="0.3">
      <c r="B15" s="88" t="s">
        <v>300</v>
      </c>
      <c r="C15" s="87">
        <v>11000</v>
      </c>
      <c r="D15" s="86">
        <v>5</v>
      </c>
      <c r="E15" s="85"/>
      <c r="F15" s="85"/>
    </row>
    <row r="16" spans="1:12" x14ac:dyDescent="0.3">
      <c r="B16" s="88" t="s">
        <v>299</v>
      </c>
      <c r="C16" s="87">
        <v>5000</v>
      </c>
      <c r="D16" s="86">
        <v>2</v>
      </c>
      <c r="E16" s="85"/>
      <c r="F16" s="85"/>
    </row>
    <row r="17" spans="2:6" x14ac:dyDescent="0.3">
      <c r="B17" s="88" t="s">
        <v>298</v>
      </c>
      <c r="C17" s="87">
        <v>8237</v>
      </c>
      <c r="D17" s="86">
        <v>4</v>
      </c>
      <c r="E17" s="85"/>
      <c r="F17" s="85"/>
    </row>
    <row r="18" spans="2:6" x14ac:dyDescent="0.3">
      <c r="B18" s="88" t="s">
        <v>298</v>
      </c>
      <c r="C18" s="87">
        <v>1298</v>
      </c>
      <c r="D18" s="86">
        <v>5</v>
      </c>
      <c r="E18" s="85"/>
      <c r="F18" s="85"/>
    </row>
    <row r="19" spans="2:6" x14ac:dyDescent="0.3">
      <c r="B19" s="88" t="s">
        <v>298</v>
      </c>
      <c r="C19" s="87">
        <v>183</v>
      </c>
      <c r="D19" s="86">
        <v>4</v>
      </c>
      <c r="E19" s="85"/>
      <c r="F19" s="85"/>
    </row>
    <row r="20" spans="2:6" x14ac:dyDescent="0.3">
      <c r="B20" s="88" t="s">
        <v>297</v>
      </c>
      <c r="C20" s="87">
        <v>2344</v>
      </c>
      <c r="D20" s="86">
        <v>1</v>
      </c>
      <c r="E20" s="85"/>
      <c r="F20" s="85"/>
    </row>
    <row r="21" spans="2:6" x14ac:dyDescent="0.3">
      <c r="B21" s="88" t="s">
        <v>296</v>
      </c>
      <c r="C21" s="87">
        <v>8782</v>
      </c>
      <c r="D21" s="86">
        <v>6</v>
      </c>
      <c r="E21" s="85"/>
      <c r="F21" s="85"/>
    </row>
    <row r="22" spans="2:6" x14ac:dyDescent="0.3">
      <c r="B22" s="88" t="s">
        <v>295</v>
      </c>
      <c r="C22" s="87">
        <f>C21+983</f>
        <v>9765</v>
      </c>
      <c r="D22" s="86">
        <v>4</v>
      </c>
      <c r="E22" s="85"/>
      <c r="F22" s="85"/>
    </row>
    <row r="23" spans="2:6" x14ac:dyDescent="0.3">
      <c r="B23" s="88" t="s">
        <v>294</v>
      </c>
      <c r="C23" s="87">
        <f>C22+870</f>
        <v>10635</v>
      </c>
      <c r="D23" s="86">
        <v>1</v>
      </c>
      <c r="E23" s="85"/>
      <c r="F23" s="85"/>
    </row>
    <row r="24" spans="2:6" x14ac:dyDescent="0.3">
      <c r="B24" s="88" t="s">
        <v>293</v>
      </c>
      <c r="C24" s="87">
        <f>C23+983</f>
        <v>11618</v>
      </c>
      <c r="D24" s="86">
        <v>9</v>
      </c>
      <c r="E24" s="85"/>
      <c r="F24" s="85"/>
    </row>
    <row r="25" spans="2:6" x14ac:dyDescent="0.3">
      <c r="B25" s="88" t="s">
        <v>292</v>
      </c>
      <c r="C25" s="87">
        <v>6000</v>
      </c>
      <c r="D25" s="86">
        <v>8</v>
      </c>
      <c r="E25" s="85"/>
      <c r="F25" s="85"/>
    </row>
    <row r="26" spans="2:6" x14ac:dyDescent="0.3">
      <c r="B26" s="88" t="s">
        <v>291</v>
      </c>
      <c r="C26" s="87">
        <v>4000</v>
      </c>
      <c r="D26" s="86">
        <v>6</v>
      </c>
      <c r="E26" s="85"/>
      <c r="F26" s="85"/>
    </row>
    <row r="27" spans="2:6" x14ac:dyDescent="0.3">
      <c r="B27" s="88" t="s">
        <v>290</v>
      </c>
      <c r="C27" s="87">
        <f>C26-3000</f>
        <v>1000</v>
      </c>
      <c r="D27" s="86">
        <v>5</v>
      </c>
      <c r="E27" s="85"/>
      <c r="F27" s="85"/>
    </row>
    <row r="28" spans="2:6" x14ac:dyDescent="0.3">
      <c r="B28" s="88" t="s">
        <v>289</v>
      </c>
      <c r="C28" s="87">
        <v>3000</v>
      </c>
      <c r="D28" s="86">
        <v>7</v>
      </c>
      <c r="E28" s="85"/>
      <c r="F28" s="85"/>
    </row>
    <row r="29" spans="2:6" x14ac:dyDescent="0.3">
      <c r="B29" s="88" t="s">
        <v>288</v>
      </c>
      <c r="C29" s="87">
        <v>1000</v>
      </c>
      <c r="D29" s="86">
        <v>3</v>
      </c>
      <c r="E29" s="85"/>
      <c r="F29" s="85"/>
    </row>
    <row r="30" spans="2:6" x14ac:dyDescent="0.3">
      <c r="B30" s="88" t="s">
        <v>287</v>
      </c>
      <c r="C30" s="87">
        <f>C29+870</f>
        <v>1870</v>
      </c>
      <c r="D30" s="86">
        <v>4</v>
      </c>
      <c r="E30" s="85"/>
      <c r="F30" s="85"/>
    </row>
    <row r="31" spans="2:6" x14ac:dyDescent="0.3">
      <c r="B31" s="88" t="s">
        <v>287</v>
      </c>
      <c r="C31" s="87">
        <f>C30+983</f>
        <v>2853</v>
      </c>
      <c r="D31" s="86">
        <v>5</v>
      </c>
      <c r="E31" s="85"/>
      <c r="F31" s="85"/>
    </row>
    <row r="32" spans="2:6" x14ac:dyDescent="0.3">
      <c r="B32" s="88" t="s">
        <v>286</v>
      </c>
      <c r="C32" s="87">
        <f>C31+983</f>
        <v>3836</v>
      </c>
      <c r="D32" s="86">
        <v>7</v>
      </c>
      <c r="E32" s="85"/>
      <c r="F32" s="85"/>
    </row>
    <row r="33" spans="2:6" x14ac:dyDescent="0.3">
      <c r="B33" s="88" t="s">
        <v>285</v>
      </c>
      <c r="C33" s="87">
        <v>982</v>
      </c>
      <c r="D33" s="86">
        <v>3</v>
      </c>
      <c r="E33" s="85"/>
      <c r="F33" s="85"/>
    </row>
    <row r="34" spans="2:6" x14ac:dyDescent="0.3">
      <c r="B34" s="88" t="s">
        <v>284</v>
      </c>
      <c r="C34" s="87">
        <v>8411</v>
      </c>
      <c r="D34" s="86">
        <v>8</v>
      </c>
      <c r="E34" s="85"/>
      <c r="F34" s="85"/>
    </row>
    <row r="35" spans="2:6" x14ac:dyDescent="0.3">
      <c r="B35" s="88" t="s">
        <v>283</v>
      </c>
      <c r="C35" s="87">
        <f>C27-9</f>
        <v>991</v>
      </c>
      <c r="D35" s="86">
        <v>6</v>
      </c>
      <c r="E35" s="85"/>
      <c r="F35" s="85"/>
    </row>
    <row r="36" spans="2:6" x14ac:dyDescent="0.3">
      <c r="B36" s="88" t="s">
        <v>282</v>
      </c>
      <c r="C36" s="87">
        <f>C27+2000</f>
        <v>3000</v>
      </c>
      <c r="D36" s="86">
        <v>9</v>
      </c>
      <c r="E36" s="85"/>
      <c r="F36" s="85"/>
    </row>
    <row r="37" spans="2:6" x14ac:dyDescent="0.3">
      <c r="B37" s="88" t="s">
        <v>281</v>
      </c>
      <c r="C37" s="87">
        <f>C36+870</f>
        <v>3870</v>
      </c>
      <c r="D37" s="86">
        <v>9</v>
      </c>
      <c r="E37" s="85"/>
      <c r="F37" s="85"/>
    </row>
    <row r="38" spans="2:6" x14ac:dyDescent="0.3">
      <c r="B38" s="88" t="s">
        <v>280</v>
      </c>
      <c r="C38" s="87">
        <v>2500</v>
      </c>
      <c r="D38" s="86">
        <v>1</v>
      </c>
      <c r="E38" s="85"/>
      <c r="F38" s="85"/>
    </row>
    <row r="39" spans="2:6" x14ac:dyDescent="0.3">
      <c r="B39" s="88" t="s">
        <v>279</v>
      </c>
      <c r="C39" s="87">
        <f>C38+983</f>
        <v>3483</v>
      </c>
      <c r="D39" s="86">
        <v>8</v>
      </c>
      <c r="E39" s="85"/>
      <c r="F39" s="85"/>
    </row>
    <row r="40" spans="2:6" x14ac:dyDescent="0.3">
      <c r="B40" s="88" t="s">
        <v>278</v>
      </c>
      <c r="C40" s="87">
        <v>1233</v>
      </c>
      <c r="D40" s="86">
        <v>4</v>
      </c>
      <c r="E40" s="85"/>
      <c r="F40" s="85"/>
    </row>
    <row r="41" spans="2:6" x14ac:dyDescent="0.3">
      <c r="B41" s="88" t="s">
        <v>277</v>
      </c>
      <c r="C41" s="87">
        <v>8193</v>
      </c>
      <c r="D41" s="86">
        <v>5</v>
      </c>
      <c r="E41" s="85"/>
      <c r="F41" s="85"/>
    </row>
    <row r="42" spans="2:6" x14ac:dyDescent="0.3">
      <c r="B42" s="88" t="s">
        <v>277</v>
      </c>
      <c r="C42" s="87">
        <v>3298</v>
      </c>
      <c r="D42" s="86">
        <v>1</v>
      </c>
      <c r="E42" s="85"/>
      <c r="F42" s="85"/>
    </row>
    <row r="43" spans="2:6" x14ac:dyDescent="0.3">
      <c r="B43" s="88" t="s">
        <v>277</v>
      </c>
      <c r="C43" s="87">
        <v>1333</v>
      </c>
      <c r="D43" s="86">
        <v>6</v>
      </c>
      <c r="E43" s="85"/>
      <c r="F43" s="85"/>
    </row>
    <row r="44" spans="2:6" x14ac:dyDescent="0.3">
      <c r="B44" s="88" t="s">
        <v>276</v>
      </c>
      <c r="C44" s="87">
        <f>C43+870</f>
        <v>2203</v>
      </c>
      <c r="D44" s="86">
        <v>9</v>
      </c>
      <c r="E44" s="85"/>
      <c r="F44" s="85"/>
    </row>
    <row r="45" spans="2:6" x14ac:dyDescent="0.3">
      <c r="B45" s="88" t="s">
        <v>275</v>
      </c>
      <c r="C45" s="87">
        <v>5683</v>
      </c>
      <c r="D45" s="86">
        <v>2</v>
      </c>
      <c r="E45" s="85"/>
      <c r="F45" s="85"/>
    </row>
    <row r="46" spans="2:6" x14ac:dyDescent="0.3">
      <c r="B46" s="88" t="s">
        <v>274</v>
      </c>
      <c r="C46" s="87">
        <f>C45+870</f>
        <v>6553</v>
      </c>
      <c r="D46" s="86">
        <v>8</v>
      </c>
      <c r="E46" s="85"/>
      <c r="F46" s="85"/>
    </row>
    <row r="47" spans="2:6" x14ac:dyDescent="0.3">
      <c r="B47" s="88" t="s">
        <v>273</v>
      </c>
      <c r="C47" s="87">
        <f>C46+870</f>
        <v>7423</v>
      </c>
      <c r="D47" s="86">
        <v>6</v>
      </c>
      <c r="E47" s="85"/>
      <c r="F47" s="85"/>
    </row>
    <row r="48" spans="2:6" x14ac:dyDescent="0.3">
      <c r="B48" s="88" t="s">
        <v>272</v>
      </c>
      <c r="C48" s="87">
        <f>C47+870</f>
        <v>8293</v>
      </c>
      <c r="D48" s="86">
        <v>1</v>
      </c>
      <c r="E48" s="85"/>
      <c r="F48" s="85"/>
    </row>
    <row r="49" spans="2:6" x14ac:dyDescent="0.3">
      <c r="B49" s="88" t="s">
        <v>271</v>
      </c>
      <c r="C49" s="87">
        <f>C48+870</f>
        <v>9163</v>
      </c>
      <c r="D49" s="86">
        <v>5</v>
      </c>
      <c r="E49" s="85"/>
      <c r="F49" s="85"/>
    </row>
    <row r="50" spans="2:6" x14ac:dyDescent="0.3">
      <c r="B50" s="88" t="s">
        <v>270</v>
      </c>
      <c r="C50" s="87">
        <f>C49+870</f>
        <v>10033</v>
      </c>
      <c r="D50" s="86">
        <v>9</v>
      </c>
      <c r="E50" s="85"/>
      <c r="F50" s="85"/>
    </row>
    <row r="51" spans="2:6" x14ac:dyDescent="0.3">
      <c r="B51" s="88" t="s">
        <v>269</v>
      </c>
      <c r="C51" s="87">
        <v>3644</v>
      </c>
      <c r="D51" s="86">
        <v>3</v>
      </c>
      <c r="E51" s="85"/>
      <c r="F51" s="85"/>
    </row>
    <row r="52" spans="2:6" x14ac:dyDescent="0.3">
      <c r="B52" s="88" t="s">
        <v>268</v>
      </c>
      <c r="C52" s="87">
        <f>C51+298</f>
        <v>3942</v>
      </c>
      <c r="D52" s="86">
        <v>3</v>
      </c>
      <c r="E52" s="85"/>
      <c r="F52" s="85"/>
    </row>
    <row r="53" spans="2:6" x14ac:dyDescent="0.3">
      <c r="B53" s="88" t="s">
        <v>267</v>
      </c>
      <c r="C53" s="87">
        <v>2874</v>
      </c>
      <c r="D53" s="86">
        <v>8</v>
      </c>
      <c r="E53" s="85"/>
      <c r="F53" s="85"/>
    </row>
    <row r="54" spans="2:6" x14ac:dyDescent="0.3">
      <c r="B54" s="88" t="s">
        <v>266</v>
      </c>
      <c r="C54" s="87">
        <v>9844</v>
      </c>
      <c r="D54" s="86">
        <v>3</v>
      </c>
      <c r="E54" s="85"/>
      <c r="F54" s="85"/>
    </row>
    <row r="55" spans="2:6" x14ac:dyDescent="0.3">
      <c r="B55" s="88" t="s">
        <v>265</v>
      </c>
      <c r="C55" s="87">
        <v>9844</v>
      </c>
      <c r="D55" s="86">
        <v>2</v>
      </c>
      <c r="E55" s="85"/>
      <c r="F55" s="85"/>
    </row>
    <row r="56" spans="2:6" x14ac:dyDescent="0.3">
      <c r="B56" s="88" t="s">
        <v>264</v>
      </c>
      <c r="C56" s="87">
        <v>9844</v>
      </c>
      <c r="D56" s="86">
        <v>4</v>
      </c>
      <c r="E56" s="85"/>
      <c r="F56" s="85"/>
    </row>
  </sheetData>
  <pageMargins left="0.69930555555555596" right="0.69930555555555596" top="0.75" bottom="0.75" header="0.3" footer="0.3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F2E86-FDDC-4776-99BE-FC88EE45D1DB}">
  <dimension ref="B2:L14"/>
  <sheetViews>
    <sheetView zoomScale="120" zoomScaleNormal="120" workbookViewId="0">
      <selection activeCell="D21" sqref="D21"/>
    </sheetView>
  </sheetViews>
  <sheetFormatPr defaultRowHeight="14.4" x14ac:dyDescent="0.3"/>
  <cols>
    <col min="3" max="3" width="12.109375" customWidth="1"/>
    <col min="13" max="13" width="18.6640625" customWidth="1"/>
    <col min="14" max="14" width="15.33203125" customWidth="1"/>
  </cols>
  <sheetData>
    <row r="2" spans="2:12" x14ac:dyDescent="0.3">
      <c r="B2" s="97" t="s">
        <v>79</v>
      </c>
      <c r="C2" s="98">
        <v>2015</v>
      </c>
      <c r="D2" s="98">
        <v>2016</v>
      </c>
      <c r="E2" s="98">
        <v>2017</v>
      </c>
      <c r="F2" s="98">
        <v>2018</v>
      </c>
      <c r="G2" s="98">
        <v>2019</v>
      </c>
      <c r="H2" s="98">
        <v>2020</v>
      </c>
      <c r="I2" s="98">
        <v>2021</v>
      </c>
      <c r="J2" s="98">
        <v>2022</v>
      </c>
      <c r="K2" s="98">
        <v>2023</v>
      </c>
      <c r="L2" s="98">
        <v>2024</v>
      </c>
    </row>
    <row r="3" spans="2:12" x14ac:dyDescent="0.3">
      <c r="B3" s="99" t="s">
        <v>315</v>
      </c>
      <c r="C3" s="100">
        <f ca="1">RANDBETWEEN(10000,50000)</f>
        <v>27147</v>
      </c>
      <c r="D3" s="101">
        <f t="shared" ref="D3:L3" ca="1" si="0">RANDBETWEEN(10000,50000)</f>
        <v>19810</v>
      </c>
      <c r="E3" s="101">
        <f t="shared" ca="1" si="0"/>
        <v>32579</v>
      </c>
      <c r="F3" s="101">
        <f t="shared" ca="1" si="0"/>
        <v>42874</v>
      </c>
      <c r="G3" s="101">
        <f t="shared" ca="1" si="0"/>
        <v>14933</v>
      </c>
      <c r="H3" s="101">
        <f t="shared" ca="1" si="0"/>
        <v>21936</v>
      </c>
      <c r="I3" s="101">
        <f t="shared" ca="1" si="0"/>
        <v>27696</v>
      </c>
      <c r="J3" s="101">
        <f t="shared" ca="1" si="0"/>
        <v>20684</v>
      </c>
      <c r="K3" s="101">
        <f t="shared" ca="1" si="0"/>
        <v>10519</v>
      </c>
      <c r="L3" s="101">
        <f t="shared" ca="1" si="0"/>
        <v>22824</v>
      </c>
    </row>
    <row r="4" spans="2:12" x14ac:dyDescent="0.3">
      <c r="B4" s="99" t="s">
        <v>316</v>
      </c>
      <c r="C4" s="101">
        <f t="shared" ref="C4:L14" ca="1" si="1">RANDBETWEEN(10000,50000)</f>
        <v>21993</v>
      </c>
      <c r="D4" s="101">
        <f t="shared" ca="1" si="1"/>
        <v>21446</v>
      </c>
      <c r="E4" s="101">
        <f t="shared" ca="1" si="1"/>
        <v>23629</v>
      </c>
      <c r="F4" s="101">
        <f t="shared" ca="1" si="1"/>
        <v>44302</v>
      </c>
      <c r="G4" s="101">
        <f t="shared" ca="1" si="1"/>
        <v>18104</v>
      </c>
      <c r="H4" s="101">
        <f t="shared" ca="1" si="1"/>
        <v>21676</v>
      </c>
      <c r="I4" s="101">
        <f t="shared" ca="1" si="1"/>
        <v>15372</v>
      </c>
      <c r="J4" s="101">
        <f t="shared" ca="1" si="1"/>
        <v>37112</v>
      </c>
      <c r="K4" s="101">
        <f t="shared" ca="1" si="1"/>
        <v>25322</v>
      </c>
      <c r="L4" s="101">
        <f t="shared" ca="1" si="1"/>
        <v>24063</v>
      </c>
    </row>
    <row r="5" spans="2:12" x14ac:dyDescent="0.3">
      <c r="B5" s="99" t="s">
        <v>317</v>
      </c>
      <c r="C5" s="101">
        <f t="shared" ca="1" si="1"/>
        <v>13201</v>
      </c>
      <c r="D5" s="101">
        <f t="shared" ca="1" si="1"/>
        <v>37545</v>
      </c>
      <c r="E5" s="101">
        <f t="shared" ca="1" si="1"/>
        <v>21122</v>
      </c>
      <c r="F5" s="101">
        <f t="shared" ca="1" si="1"/>
        <v>49798</v>
      </c>
      <c r="G5" s="101">
        <f t="shared" ca="1" si="1"/>
        <v>11580</v>
      </c>
      <c r="H5" s="101">
        <f t="shared" ca="1" si="1"/>
        <v>49500</v>
      </c>
      <c r="I5" s="101">
        <f t="shared" ca="1" si="1"/>
        <v>45774</v>
      </c>
      <c r="J5" s="101">
        <f t="shared" ca="1" si="1"/>
        <v>35473</v>
      </c>
      <c r="K5" s="101">
        <f t="shared" ca="1" si="1"/>
        <v>16338</v>
      </c>
      <c r="L5" s="101">
        <f t="shared" ca="1" si="1"/>
        <v>12700</v>
      </c>
    </row>
    <row r="6" spans="2:12" x14ac:dyDescent="0.3">
      <c r="B6" s="99" t="s">
        <v>318</v>
      </c>
      <c r="C6" s="101">
        <f t="shared" ca="1" si="1"/>
        <v>36955</v>
      </c>
      <c r="D6" s="101">
        <f t="shared" ca="1" si="1"/>
        <v>49683</v>
      </c>
      <c r="E6" s="101">
        <f t="shared" ca="1" si="1"/>
        <v>18156</v>
      </c>
      <c r="F6" s="101">
        <f t="shared" ca="1" si="1"/>
        <v>45546</v>
      </c>
      <c r="G6" s="101">
        <f t="shared" ca="1" si="1"/>
        <v>44201</v>
      </c>
      <c r="H6" s="101">
        <f t="shared" ca="1" si="1"/>
        <v>13991</v>
      </c>
      <c r="I6" s="101">
        <f t="shared" ca="1" si="1"/>
        <v>24205</v>
      </c>
      <c r="J6" s="101">
        <f t="shared" ca="1" si="1"/>
        <v>15834</v>
      </c>
      <c r="K6" s="101">
        <f t="shared" ca="1" si="1"/>
        <v>36118</v>
      </c>
      <c r="L6" s="101">
        <f t="shared" ca="1" si="1"/>
        <v>45545</v>
      </c>
    </row>
    <row r="7" spans="2:12" x14ac:dyDescent="0.3">
      <c r="B7" s="99" t="s">
        <v>319</v>
      </c>
      <c r="C7" s="101">
        <f t="shared" ca="1" si="1"/>
        <v>14373</v>
      </c>
      <c r="D7" s="101">
        <f t="shared" ca="1" si="1"/>
        <v>41607</v>
      </c>
      <c r="E7" s="101">
        <f t="shared" ca="1" si="1"/>
        <v>46147</v>
      </c>
      <c r="F7" s="101">
        <f t="shared" ca="1" si="1"/>
        <v>10174</v>
      </c>
      <c r="G7" s="101">
        <f t="shared" ca="1" si="1"/>
        <v>33089</v>
      </c>
      <c r="H7" s="101">
        <f t="shared" ca="1" si="1"/>
        <v>34958</v>
      </c>
      <c r="I7" s="101">
        <f t="shared" ca="1" si="1"/>
        <v>42347</v>
      </c>
      <c r="J7" s="101">
        <f t="shared" ca="1" si="1"/>
        <v>17184</v>
      </c>
      <c r="K7" s="101">
        <f t="shared" ca="1" si="1"/>
        <v>29735</v>
      </c>
      <c r="L7" s="101">
        <f t="shared" ca="1" si="1"/>
        <v>30205</v>
      </c>
    </row>
    <row r="8" spans="2:12" x14ac:dyDescent="0.3">
      <c r="B8" s="99" t="s">
        <v>320</v>
      </c>
      <c r="C8" s="101">
        <f t="shared" ca="1" si="1"/>
        <v>37400</v>
      </c>
      <c r="D8" s="101">
        <f t="shared" ca="1" si="1"/>
        <v>33424</v>
      </c>
      <c r="E8" s="101">
        <f t="shared" ca="1" si="1"/>
        <v>34458</v>
      </c>
      <c r="F8" s="101">
        <f t="shared" ca="1" si="1"/>
        <v>14765</v>
      </c>
      <c r="G8" s="101">
        <f t="shared" ca="1" si="1"/>
        <v>40000</v>
      </c>
      <c r="H8" s="101">
        <f t="shared" ca="1" si="1"/>
        <v>47763</v>
      </c>
      <c r="I8" s="101">
        <f t="shared" ca="1" si="1"/>
        <v>22908</v>
      </c>
      <c r="J8" s="101">
        <f t="shared" ca="1" si="1"/>
        <v>42053</v>
      </c>
      <c r="K8" s="101">
        <f t="shared" ca="1" si="1"/>
        <v>38001</v>
      </c>
      <c r="L8" s="101">
        <f t="shared" ca="1" si="1"/>
        <v>10898</v>
      </c>
    </row>
    <row r="9" spans="2:12" x14ac:dyDescent="0.3">
      <c r="B9" s="99" t="s">
        <v>321</v>
      </c>
      <c r="C9" s="101">
        <f t="shared" ca="1" si="1"/>
        <v>46112</v>
      </c>
      <c r="D9" s="101">
        <f t="shared" ca="1" si="1"/>
        <v>15093</v>
      </c>
      <c r="E9" s="101">
        <f t="shared" ca="1" si="1"/>
        <v>19548</v>
      </c>
      <c r="F9" s="101">
        <f t="shared" ca="1" si="1"/>
        <v>34846</v>
      </c>
      <c r="G9" s="101">
        <f t="shared" ca="1" si="1"/>
        <v>41765</v>
      </c>
      <c r="H9" s="101">
        <f t="shared" ca="1" si="1"/>
        <v>40692</v>
      </c>
      <c r="I9" s="101">
        <f t="shared" ca="1" si="1"/>
        <v>38506</v>
      </c>
      <c r="J9" s="101">
        <f t="shared" ca="1" si="1"/>
        <v>10141</v>
      </c>
      <c r="K9" s="101">
        <f t="shared" ca="1" si="1"/>
        <v>10053</v>
      </c>
      <c r="L9" s="101">
        <f t="shared" ca="1" si="1"/>
        <v>36860</v>
      </c>
    </row>
    <row r="10" spans="2:12" x14ac:dyDescent="0.3">
      <c r="B10" s="99" t="s">
        <v>322</v>
      </c>
      <c r="C10" s="101">
        <f t="shared" ca="1" si="1"/>
        <v>41761</v>
      </c>
      <c r="D10" s="101">
        <f t="shared" ca="1" si="1"/>
        <v>43845</v>
      </c>
      <c r="E10" s="101">
        <f t="shared" ca="1" si="1"/>
        <v>22564</v>
      </c>
      <c r="F10" s="101">
        <f t="shared" ca="1" si="1"/>
        <v>41679</v>
      </c>
      <c r="G10" s="101">
        <f t="shared" ca="1" si="1"/>
        <v>25728</v>
      </c>
      <c r="H10" s="101">
        <f t="shared" ca="1" si="1"/>
        <v>16456</v>
      </c>
      <c r="I10" s="101">
        <f t="shared" ca="1" si="1"/>
        <v>17321</v>
      </c>
      <c r="J10" s="101">
        <f t="shared" ca="1" si="1"/>
        <v>33277</v>
      </c>
      <c r="K10" s="101">
        <f t="shared" ca="1" si="1"/>
        <v>33597</v>
      </c>
      <c r="L10" s="101">
        <f t="shared" ca="1" si="1"/>
        <v>26561</v>
      </c>
    </row>
    <row r="11" spans="2:12" x14ac:dyDescent="0.3">
      <c r="B11" s="99" t="s">
        <v>323</v>
      </c>
      <c r="C11" s="101">
        <f t="shared" ca="1" si="1"/>
        <v>29255</v>
      </c>
      <c r="D11" s="101">
        <f t="shared" ca="1" si="1"/>
        <v>22651</v>
      </c>
      <c r="E11" s="101">
        <f t="shared" ca="1" si="1"/>
        <v>41762</v>
      </c>
      <c r="F11" s="101">
        <f t="shared" ca="1" si="1"/>
        <v>30763</v>
      </c>
      <c r="G11" s="101">
        <f t="shared" ca="1" si="1"/>
        <v>12024</v>
      </c>
      <c r="H11" s="101">
        <f t="shared" ca="1" si="1"/>
        <v>45591</v>
      </c>
      <c r="I11" s="101">
        <f t="shared" ca="1" si="1"/>
        <v>12534</v>
      </c>
      <c r="J11" s="101">
        <f t="shared" ca="1" si="1"/>
        <v>31604</v>
      </c>
      <c r="K11" s="101">
        <f t="shared" ca="1" si="1"/>
        <v>22905</v>
      </c>
      <c r="L11" s="101">
        <f t="shared" ca="1" si="1"/>
        <v>30949</v>
      </c>
    </row>
    <row r="12" spans="2:12" x14ac:dyDescent="0.3">
      <c r="B12" s="99" t="s">
        <v>324</v>
      </c>
      <c r="C12" s="101">
        <f t="shared" ca="1" si="1"/>
        <v>38172</v>
      </c>
      <c r="D12" s="101">
        <f t="shared" ca="1" si="1"/>
        <v>18700</v>
      </c>
      <c r="E12" s="101">
        <f t="shared" ca="1" si="1"/>
        <v>35657</v>
      </c>
      <c r="F12" s="101">
        <f t="shared" ca="1" si="1"/>
        <v>23482</v>
      </c>
      <c r="G12" s="101">
        <f t="shared" ca="1" si="1"/>
        <v>36235</v>
      </c>
      <c r="H12" s="101">
        <f t="shared" ca="1" si="1"/>
        <v>12363</v>
      </c>
      <c r="I12" s="101">
        <f t="shared" ca="1" si="1"/>
        <v>16291</v>
      </c>
      <c r="J12" s="101">
        <f t="shared" ca="1" si="1"/>
        <v>20869</v>
      </c>
      <c r="K12" s="101">
        <f t="shared" ca="1" si="1"/>
        <v>46895</v>
      </c>
      <c r="L12" s="101">
        <f t="shared" ca="1" si="1"/>
        <v>24383</v>
      </c>
    </row>
    <row r="13" spans="2:12" x14ac:dyDescent="0.3">
      <c r="B13" s="99" t="s">
        <v>325</v>
      </c>
      <c r="C13" s="101">
        <f t="shared" ca="1" si="1"/>
        <v>14086</v>
      </c>
      <c r="D13" s="101">
        <f t="shared" ca="1" si="1"/>
        <v>31801</v>
      </c>
      <c r="E13" s="101">
        <f t="shared" ca="1" si="1"/>
        <v>37202</v>
      </c>
      <c r="F13" s="101">
        <f t="shared" ca="1" si="1"/>
        <v>20507</v>
      </c>
      <c r="G13" s="101">
        <f t="shared" ca="1" si="1"/>
        <v>49044</v>
      </c>
      <c r="H13" s="101">
        <f t="shared" ca="1" si="1"/>
        <v>17353</v>
      </c>
      <c r="I13" s="101">
        <f t="shared" ca="1" si="1"/>
        <v>20035</v>
      </c>
      <c r="J13" s="101">
        <f t="shared" ca="1" si="1"/>
        <v>10875</v>
      </c>
      <c r="K13" s="101">
        <f t="shared" ca="1" si="1"/>
        <v>14282</v>
      </c>
      <c r="L13" s="101">
        <f t="shared" ca="1" si="1"/>
        <v>37501</v>
      </c>
    </row>
    <row r="14" spans="2:12" x14ac:dyDescent="0.3">
      <c r="B14" s="99" t="s">
        <v>326</v>
      </c>
      <c r="C14" s="101">
        <f t="shared" ca="1" si="1"/>
        <v>42782</v>
      </c>
      <c r="D14" s="101">
        <f t="shared" ca="1" si="1"/>
        <v>41342</v>
      </c>
      <c r="E14" s="101">
        <f t="shared" ca="1" si="1"/>
        <v>47197</v>
      </c>
      <c r="F14" s="101">
        <f t="shared" ca="1" si="1"/>
        <v>38192</v>
      </c>
      <c r="G14" s="101">
        <f t="shared" ca="1" si="1"/>
        <v>14918</v>
      </c>
      <c r="H14" s="101">
        <f t="shared" ca="1" si="1"/>
        <v>48192</v>
      </c>
      <c r="I14" s="101">
        <f t="shared" ca="1" si="1"/>
        <v>10961</v>
      </c>
      <c r="J14" s="101">
        <f t="shared" ca="1" si="1"/>
        <v>47926</v>
      </c>
      <c r="K14" s="101">
        <f t="shared" ca="1" si="1"/>
        <v>25568</v>
      </c>
      <c r="L14" s="101">
        <f t="shared" ca="1" si="1"/>
        <v>14421</v>
      </c>
    </row>
  </sheetData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xr2:uid="{0DA35A1E-E9F1-4B47-9E29-B6F2C340F5F4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'Spartk Line '!C3:L3</xm:f>
              <xm:sqref>N3</xm:sqref>
            </x14:sparkline>
            <x14:sparkline>
              <xm:f>'Spartk Line '!C4:L4</xm:f>
              <xm:sqref>N4</xm:sqref>
            </x14:sparkline>
            <x14:sparkline>
              <xm:f>'Spartk Line '!C5:L5</xm:f>
              <xm:sqref>N5</xm:sqref>
            </x14:sparkline>
            <x14:sparkline>
              <xm:f>'Spartk Line '!C6:L6</xm:f>
              <xm:sqref>N6</xm:sqref>
            </x14:sparkline>
            <x14:sparkline>
              <xm:f>'Spartk Line '!C7:L7</xm:f>
              <xm:sqref>N7</xm:sqref>
            </x14:sparkline>
            <x14:sparkline>
              <xm:f>'Spartk Line '!C8:L8</xm:f>
              <xm:sqref>N8</xm:sqref>
            </x14:sparkline>
            <x14:sparkline>
              <xm:f>'Spartk Line '!C9:L9</xm:f>
              <xm:sqref>N9</xm:sqref>
            </x14:sparkline>
            <x14:sparkline>
              <xm:f>'Spartk Line '!C10:L10</xm:f>
              <xm:sqref>N10</xm:sqref>
            </x14:sparkline>
            <x14:sparkline>
              <xm:f>'Spartk Line '!C11:L11</xm:f>
              <xm:sqref>N11</xm:sqref>
            </x14:sparkline>
            <x14:sparkline>
              <xm:f>'Spartk Line '!C12:L12</xm:f>
              <xm:sqref>N12</xm:sqref>
            </x14:sparkline>
            <x14:sparkline>
              <xm:f>'Spartk Line '!C13:L13</xm:f>
              <xm:sqref>N13</xm:sqref>
            </x14:sparkline>
            <x14:sparkline>
              <xm:f>'Spartk Line '!C14:L14</xm:f>
              <xm:sqref>N14</xm:sqref>
            </x14:sparkline>
          </x14:sparklines>
        </x14:sparklineGroup>
        <x14:sparklineGroup displayEmptyCellsAs="gap" markers="1" xr2:uid="{59970EDA-0A46-49F1-BC4C-69A9802CE455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'Spartk Line '!C3:L3</xm:f>
              <xm:sqref>M3</xm:sqref>
            </x14:sparkline>
            <x14:sparkline>
              <xm:f>'Spartk Line '!C4:L4</xm:f>
              <xm:sqref>M4</xm:sqref>
            </x14:sparkline>
            <x14:sparkline>
              <xm:f>'Spartk Line '!C5:L5</xm:f>
              <xm:sqref>M5</xm:sqref>
            </x14:sparkline>
            <x14:sparkline>
              <xm:f>'Spartk Line '!C6:L6</xm:f>
              <xm:sqref>M6</xm:sqref>
            </x14:sparkline>
            <x14:sparkline>
              <xm:f>'Spartk Line '!C7:L7</xm:f>
              <xm:sqref>M7</xm:sqref>
            </x14:sparkline>
            <x14:sparkline>
              <xm:f>'Spartk Line '!C8:L8</xm:f>
              <xm:sqref>M8</xm:sqref>
            </x14:sparkline>
            <x14:sparkline>
              <xm:f>'Spartk Line '!C9:L9</xm:f>
              <xm:sqref>M9</xm:sqref>
            </x14:sparkline>
            <x14:sparkline>
              <xm:f>'Spartk Line '!C10:L10</xm:f>
              <xm:sqref>M10</xm:sqref>
            </x14:sparkline>
            <x14:sparkline>
              <xm:f>'Spartk Line '!C11:L11</xm:f>
              <xm:sqref>M11</xm:sqref>
            </x14:sparkline>
            <x14:sparkline>
              <xm:f>'Spartk Line '!C12:L12</xm:f>
              <xm:sqref>M12</xm:sqref>
            </x14:sparkline>
            <x14:sparkline>
              <xm:f>'Spartk Line '!C13:L13</xm:f>
              <xm:sqref>M13</xm:sqref>
            </x14:sparkline>
            <x14:sparkline>
              <xm:f>'Spartk Line '!C14:L14</xm:f>
              <xm:sqref>M14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A8BD-7695-4E86-8218-7E20275D5086}">
  <dimension ref="A1:B37"/>
  <sheetViews>
    <sheetView workbookViewId="0">
      <selection activeCell="E21" sqref="E21"/>
    </sheetView>
  </sheetViews>
  <sheetFormatPr defaultRowHeight="13.2" x14ac:dyDescent="0.25"/>
  <cols>
    <col min="1" max="1" width="29.109375" style="37" customWidth="1"/>
    <col min="2" max="2" width="18.88671875" style="38" bestFit="1" customWidth="1"/>
    <col min="3" max="16384" width="8.88671875" style="37"/>
  </cols>
  <sheetData>
    <row r="1" spans="1:2" x14ac:dyDescent="0.25">
      <c r="A1" s="37" t="s">
        <v>81</v>
      </c>
      <c r="B1" s="38" t="s">
        <v>82</v>
      </c>
    </row>
    <row r="2" spans="1:2" ht="14.4" x14ac:dyDescent="0.3">
      <c r="A2" s="37" t="s">
        <v>83</v>
      </c>
      <c r="B2" s="39">
        <v>199812341</v>
      </c>
    </row>
    <row r="3" spans="1:2" ht="14.4" x14ac:dyDescent="0.3">
      <c r="A3" s="37" t="s">
        <v>84</v>
      </c>
      <c r="B3" s="39">
        <v>112374333</v>
      </c>
    </row>
    <row r="4" spans="1:2" ht="14.4" x14ac:dyDescent="0.3">
      <c r="A4" s="37" t="s">
        <v>85</v>
      </c>
      <c r="B4" s="39">
        <v>104099452</v>
      </c>
    </row>
    <row r="5" spans="1:2" ht="14.4" x14ac:dyDescent="0.3">
      <c r="A5" s="37" t="s">
        <v>86</v>
      </c>
      <c r="B5" s="39">
        <v>91276115</v>
      </c>
    </row>
    <row r="6" spans="1:2" ht="14.4" x14ac:dyDescent="0.3">
      <c r="A6" s="37" t="s">
        <v>87</v>
      </c>
      <c r="B6" s="39">
        <v>72626809</v>
      </c>
    </row>
    <row r="7" spans="1:2" ht="14.4" x14ac:dyDescent="0.3">
      <c r="A7" s="37" t="s">
        <v>88</v>
      </c>
      <c r="B7" s="39">
        <v>72147030</v>
      </c>
    </row>
    <row r="8" spans="1:2" ht="14.4" x14ac:dyDescent="0.3">
      <c r="A8" s="37" t="s">
        <v>89</v>
      </c>
      <c r="B8" s="39">
        <v>68548437</v>
      </c>
    </row>
    <row r="9" spans="1:2" ht="14.4" x14ac:dyDescent="0.3">
      <c r="A9" s="37" t="s">
        <v>90</v>
      </c>
      <c r="B9" s="39">
        <v>61095297</v>
      </c>
    </row>
    <row r="10" spans="1:2" ht="14.4" x14ac:dyDescent="0.3">
      <c r="A10" s="37" t="s">
        <v>91</v>
      </c>
      <c r="B10" s="39">
        <v>60439692</v>
      </c>
    </row>
    <row r="11" spans="1:2" ht="14.4" x14ac:dyDescent="0.3">
      <c r="A11" s="37" t="s">
        <v>92</v>
      </c>
      <c r="B11" s="39">
        <v>49577103</v>
      </c>
    </row>
    <row r="12" spans="1:2" ht="14.4" x14ac:dyDescent="0.3">
      <c r="A12" s="37" t="s">
        <v>93</v>
      </c>
      <c r="B12" s="39">
        <v>41974219</v>
      </c>
    </row>
    <row r="13" spans="1:2" ht="14.4" x14ac:dyDescent="0.3">
      <c r="A13" s="37" t="s">
        <v>94</v>
      </c>
      <c r="B13" s="39">
        <v>35003674</v>
      </c>
    </row>
    <row r="14" spans="1:2" ht="14.4" x14ac:dyDescent="0.3">
      <c r="A14" s="37" t="s">
        <v>95</v>
      </c>
      <c r="B14" s="39">
        <v>33406061</v>
      </c>
    </row>
    <row r="15" spans="1:2" ht="14.4" x14ac:dyDescent="0.3">
      <c r="A15" s="37" t="s">
        <v>96</v>
      </c>
      <c r="B15" s="39">
        <v>32988134</v>
      </c>
    </row>
    <row r="16" spans="1:2" ht="14.4" x14ac:dyDescent="0.3">
      <c r="A16" s="37" t="s">
        <v>97</v>
      </c>
      <c r="B16" s="39">
        <v>31205576</v>
      </c>
    </row>
    <row r="17" spans="1:2" ht="14.4" x14ac:dyDescent="0.3">
      <c r="A17" s="37" t="s">
        <v>98</v>
      </c>
      <c r="B17" s="39">
        <v>27743338</v>
      </c>
    </row>
    <row r="18" spans="1:2" ht="14.4" x14ac:dyDescent="0.3">
      <c r="A18" s="37" t="s">
        <v>99</v>
      </c>
      <c r="B18" s="39">
        <v>25545198</v>
      </c>
    </row>
    <row r="19" spans="1:2" ht="14.4" x14ac:dyDescent="0.3">
      <c r="A19" s="37" t="s">
        <v>100</v>
      </c>
      <c r="B19" s="39">
        <v>25351462</v>
      </c>
    </row>
    <row r="20" spans="1:2" ht="14.4" x14ac:dyDescent="0.3">
      <c r="A20" s="37" t="s">
        <v>101</v>
      </c>
      <c r="B20" s="39">
        <v>16787941</v>
      </c>
    </row>
    <row r="21" spans="1:2" ht="14.4" x14ac:dyDescent="0.3">
      <c r="A21" s="37" t="s">
        <v>102</v>
      </c>
      <c r="B21" s="39">
        <v>12267032</v>
      </c>
    </row>
    <row r="22" spans="1:2" ht="14.4" x14ac:dyDescent="0.3">
      <c r="A22" s="37" t="s">
        <v>103</v>
      </c>
      <c r="B22" s="39">
        <v>10086292</v>
      </c>
    </row>
    <row r="23" spans="1:2" ht="14.4" x14ac:dyDescent="0.3">
      <c r="A23" s="37" t="s">
        <v>104</v>
      </c>
      <c r="B23" s="39">
        <v>6864602</v>
      </c>
    </row>
    <row r="24" spans="1:2" ht="14.4" x14ac:dyDescent="0.3">
      <c r="A24" s="37" t="s">
        <v>105</v>
      </c>
      <c r="B24" s="39">
        <v>3673917</v>
      </c>
    </row>
    <row r="25" spans="1:2" ht="14.4" x14ac:dyDescent="0.3">
      <c r="A25" s="37" t="s">
        <v>106</v>
      </c>
      <c r="B25" s="39">
        <v>2966889</v>
      </c>
    </row>
    <row r="26" spans="1:2" ht="14.4" x14ac:dyDescent="0.3">
      <c r="A26" s="37" t="s">
        <v>107</v>
      </c>
      <c r="B26" s="39">
        <v>2570390</v>
      </c>
    </row>
    <row r="27" spans="1:2" ht="14.4" x14ac:dyDescent="0.3">
      <c r="A27" s="37" t="s">
        <v>108</v>
      </c>
      <c r="B27" s="39">
        <v>1978502</v>
      </c>
    </row>
    <row r="28" spans="1:2" ht="14.4" x14ac:dyDescent="0.3">
      <c r="A28" s="37" t="s">
        <v>109</v>
      </c>
      <c r="B28" s="39">
        <v>1458545</v>
      </c>
    </row>
    <row r="29" spans="1:2" ht="14.4" x14ac:dyDescent="0.3">
      <c r="A29" s="37" t="s">
        <v>110</v>
      </c>
      <c r="B29" s="39">
        <v>1383727</v>
      </c>
    </row>
    <row r="30" spans="1:2" ht="14.4" x14ac:dyDescent="0.3">
      <c r="A30" s="37" t="s">
        <v>111</v>
      </c>
      <c r="B30" s="39">
        <v>1247953</v>
      </c>
    </row>
    <row r="31" spans="1:2" ht="14.4" x14ac:dyDescent="0.3">
      <c r="A31" s="37" t="s">
        <v>112</v>
      </c>
      <c r="B31" s="39">
        <v>1097206</v>
      </c>
    </row>
    <row r="32" spans="1:2" ht="14.4" x14ac:dyDescent="0.3">
      <c r="A32" s="37" t="s">
        <v>13</v>
      </c>
      <c r="B32" s="39">
        <v>1055450</v>
      </c>
    </row>
    <row r="33" spans="1:2" ht="14.4" x14ac:dyDescent="0.3">
      <c r="A33" s="37" t="s">
        <v>113</v>
      </c>
      <c r="B33" s="39">
        <v>610577</v>
      </c>
    </row>
    <row r="34" spans="1:2" ht="14.4" x14ac:dyDescent="0.3">
      <c r="A34" s="37" t="s">
        <v>114</v>
      </c>
      <c r="B34" s="39">
        <v>585764</v>
      </c>
    </row>
    <row r="35" spans="1:2" ht="14.4" x14ac:dyDescent="0.3">
      <c r="A35" s="37" t="s">
        <v>115</v>
      </c>
      <c r="B35" s="39">
        <v>380581</v>
      </c>
    </row>
    <row r="36" spans="1:2" ht="14.4" x14ac:dyDescent="0.3">
      <c r="A36" s="37" t="s">
        <v>116</v>
      </c>
      <c r="B36" s="39">
        <v>274000</v>
      </c>
    </row>
    <row r="37" spans="1:2" ht="14.4" x14ac:dyDescent="0.3">
      <c r="A37" s="37" t="s">
        <v>117</v>
      </c>
      <c r="B37" s="39">
        <v>64473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B2428BD-61E5-4924-B242-57E723B3A9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BASIC FORMULAS</vt:lpstr>
      <vt:lpstr>TRIM Demo</vt:lpstr>
      <vt:lpstr>EXACT</vt:lpstr>
      <vt:lpstr>New Function</vt:lpstr>
      <vt:lpstr>Filter Function</vt:lpstr>
      <vt:lpstr>IF Functions &amp; AND OR Tests</vt:lpstr>
      <vt:lpstr>NESTED IF</vt:lpstr>
      <vt:lpstr>Spartk Line </vt:lpstr>
      <vt:lpstr>State Wise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2025-11-24T08:47:33Z</dcterms:created>
  <dcterms:modified xsi:type="dcterms:W3CDTF">2025-11-24T09:01:31Z</dcterms:modified>
</cp:coreProperties>
</file>